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6225" yWindow="4215" windowWidth="21600" windowHeight="11385" tabRatio="851" firstSheet="4" activeTab="4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Actif" sheetId="15" r:id="rId10"/>
    <sheet name="Passif" sheetId="16" r:id="rId11"/>
    <sheet name="Charges" sheetId="17" r:id="rId12"/>
    <sheet name="Produits" sheetId="18" r:id="rId13"/>
    <sheet name="Commentaires" sheetId="26" r:id="rId14"/>
    <sheet name="Glossaire" sheetId="27" r:id="rId15"/>
    <sheet name="Feuil1" sheetId="34" r:id="rId16"/>
  </sheets>
  <calcPr calcId="125725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5"/>
  <c r="J3"/>
  <c r="J1"/>
  <c r="G1" i="31"/>
  <c r="J3"/>
  <c r="J1"/>
  <c r="G1" i="32"/>
  <c r="G1" i="33"/>
  <c r="J3" i="32"/>
  <c r="J1"/>
  <c r="J3" i="33"/>
  <c r="J1"/>
  <c r="H49" i="15"/>
  <c r="H47" s="1"/>
  <c r="H43" s="1"/>
  <c r="H63" i="18"/>
  <c r="H48"/>
  <c r="H42"/>
  <c r="H51" s="1"/>
  <c r="H31"/>
  <c r="H14"/>
  <c r="H19" s="1"/>
  <c r="H63" i="17"/>
  <c r="H49"/>
  <c r="H44"/>
  <c r="H34"/>
  <c r="H14"/>
  <c r="H19" s="1"/>
  <c r="H45" i="16"/>
  <c r="H44" s="1"/>
  <c r="H35"/>
  <c r="H25"/>
  <c r="H21"/>
  <c r="H16"/>
  <c r="H59" i="15"/>
  <c r="H39"/>
  <c r="H35"/>
  <c r="H29"/>
  <c r="H14"/>
  <c r="G3" i="18"/>
  <c r="G2"/>
  <c r="G1"/>
  <c r="G3" i="16"/>
  <c r="G2"/>
  <c r="G1"/>
  <c r="G3" i="17"/>
  <c r="G2"/>
  <c r="G1"/>
  <c r="G3" i="15"/>
  <c r="G2"/>
  <c r="G1"/>
  <c r="R2" i="13"/>
  <c r="R2" i="27" s="1"/>
  <c r="R2" i="26"/>
  <c r="I6" i="33"/>
  <c r="H6"/>
  <c r="G6"/>
  <c r="F6"/>
  <c r="E6"/>
  <c r="A3"/>
  <c r="A1"/>
  <c r="I6" i="32"/>
  <c r="H6"/>
  <c r="G6"/>
  <c r="F6"/>
  <c r="E6"/>
  <c r="A3"/>
  <c r="A1"/>
  <c r="I6" i="31"/>
  <c r="H6"/>
  <c r="G6"/>
  <c r="F6"/>
  <c r="E6"/>
  <c r="A3"/>
  <c r="A1"/>
  <c r="F6" i="25"/>
  <c r="G6"/>
  <c r="H6"/>
  <c r="I6"/>
  <c r="E6"/>
  <c r="T26" i="30"/>
  <c r="T29" s="1"/>
  <c r="Q26"/>
  <c r="Q29" s="1"/>
  <c r="N26"/>
  <c r="N29" s="1"/>
  <c r="K26"/>
  <c r="K29" s="1"/>
  <c r="H26"/>
  <c r="H29" s="1"/>
  <c r="N18"/>
  <c r="T15"/>
  <c r="T18"/>
  <c r="Q15"/>
  <c r="Q18" s="1"/>
  <c r="N15"/>
  <c r="K15"/>
  <c r="K18" s="1"/>
  <c r="H15"/>
  <c r="H18" s="1"/>
  <c r="T7"/>
  <c r="Q7"/>
  <c r="N7"/>
  <c r="K7"/>
  <c r="H7"/>
  <c r="R3"/>
  <c r="P3"/>
  <c r="A3"/>
  <c r="P2"/>
  <c r="R1"/>
  <c r="P1"/>
  <c r="J1"/>
  <c r="D1"/>
  <c r="A1"/>
  <c r="T26" i="29"/>
  <c r="T9" i="23" s="1"/>
  <c r="Q26" i="29"/>
  <c r="Q29" s="1"/>
  <c r="N26"/>
  <c r="N29" s="1"/>
  <c r="K26"/>
  <c r="K29" s="1"/>
  <c r="H26"/>
  <c r="T15"/>
  <c r="T18"/>
  <c r="Q15"/>
  <c r="Q18" s="1"/>
  <c r="N15"/>
  <c r="N18" s="1"/>
  <c r="K15"/>
  <c r="K18" s="1"/>
  <c r="H15"/>
  <c r="H18" s="1"/>
  <c r="T7"/>
  <c r="Q7"/>
  <c r="N7"/>
  <c r="K7"/>
  <c r="H7"/>
  <c r="R3"/>
  <c r="P3"/>
  <c r="A3"/>
  <c r="P2"/>
  <c r="R1"/>
  <c r="P1"/>
  <c r="J1"/>
  <c r="D1"/>
  <c r="A1"/>
  <c r="K7" i="23"/>
  <c r="N7"/>
  <c r="Q7"/>
  <c r="T7"/>
  <c r="H7"/>
  <c r="A3" i="25"/>
  <c r="A1"/>
  <c r="R3" i="27"/>
  <c r="P3"/>
  <c r="A3"/>
  <c r="P2"/>
  <c r="R1"/>
  <c r="P1"/>
  <c r="J1"/>
  <c r="D1"/>
  <c r="A1"/>
  <c r="A1" i="26"/>
  <c r="D1"/>
  <c r="J1"/>
  <c r="P1"/>
  <c r="R1"/>
  <c r="P2"/>
  <c r="A3"/>
  <c r="P3"/>
  <c r="R3"/>
  <c r="A1" i="18"/>
  <c r="C1"/>
  <c r="D1"/>
  <c r="I1"/>
  <c r="A3"/>
  <c r="I3"/>
  <c r="F14"/>
  <c r="F19"/>
  <c r="F31"/>
  <c r="F42"/>
  <c r="F48"/>
  <c r="F63"/>
  <c r="A1" i="17"/>
  <c r="C1"/>
  <c r="D1"/>
  <c r="I1"/>
  <c r="A3"/>
  <c r="I3"/>
  <c r="F14"/>
  <c r="F19"/>
  <c r="F34"/>
  <c r="F44"/>
  <c r="F49"/>
  <c r="F63"/>
  <c r="A1" i="16"/>
  <c r="C1"/>
  <c r="D1"/>
  <c r="I1"/>
  <c r="A3"/>
  <c r="I3"/>
  <c r="F16"/>
  <c r="F21"/>
  <c r="F25"/>
  <c r="F35"/>
  <c r="F45"/>
  <c r="F44" s="1"/>
  <c r="A1" i="15"/>
  <c r="C1"/>
  <c r="D1"/>
  <c r="I1"/>
  <c r="I2"/>
  <c r="F6" s="1"/>
  <c r="H6" s="1"/>
  <c r="A3"/>
  <c r="I3"/>
  <c r="F14"/>
  <c r="F29"/>
  <c r="F35"/>
  <c r="F39"/>
  <c r="F49"/>
  <c r="F47" s="1"/>
  <c r="F59"/>
  <c r="A1" i="23"/>
  <c r="D1"/>
  <c r="J1"/>
  <c r="P1"/>
  <c r="R1"/>
  <c r="P2"/>
  <c r="A3"/>
  <c r="P3"/>
  <c r="R3"/>
  <c r="A1" i="14"/>
  <c r="R2" i="30"/>
  <c r="T21" s="1"/>
  <c r="Q21" s="1"/>
  <c r="N21" s="1"/>
  <c r="K21" s="1"/>
  <c r="H21" s="1"/>
  <c r="I2" i="16"/>
  <c r="F6" s="1"/>
  <c r="H6" s="1"/>
  <c r="I2" i="18"/>
  <c r="F5" s="1"/>
  <c r="H5" s="1"/>
  <c r="I2" i="17"/>
  <c r="F5" s="1"/>
  <c r="H5" s="1"/>
  <c r="F51" i="18" l="1"/>
  <c r="H33"/>
  <c r="H55" s="1"/>
  <c r="H65" s="1"/>
  <c r="F33"/>
  <c r="F55" s="1"/>
  <c r="F65" s="1"/>
  <c r="H52" i="17"/>
  <c r="H54" s="1"/>
  <c r="F52"/>
  <c r="F36"/>
  <c r="F33" i="16"/>
  <c r="H33"/>
  <c r="H10"/>
  <c r="F10"/>
  <c r="F43" i="15"/>
  <c r="F10"/>
  <c r="H10"/>
  <c r="H66" s="1"/>
  <c r="Q9" i="23"/>
  <c r="N9"/>
  <c r="H9"/>
  <c r="R2" i="29"/>
  <c r="T9" s="1"/>
  <c r="Q9" s="1"/>
  <c r="N9" s="1"/>
  <c r="K9" s="1"/>
  <c r="H9" s="1"/>
  <c r="K10" i="23"/>
  <c r="N10"/>
  <c r="Q10"/>
  <c r="H21" i="17"/>
  <c r="H21" i="18"/>
  <c r="H36" i="17"/>
  <c r="F21" i="18"/>
  <c r="T9" i="30"/>
  <c r="Q9" s="1"/>
  <c r="N9" s="1"/>
  <c r="K9" s="1"/>
  <c r="H9" s="1"/>
  <c r="T21" i="29"/>
  <c r="Q21" s="1"/>
  <c r="N21" s="1"/>
  <c r="K21" s="1"/>
  <c r="H21" s="1"/>
  <c r="J2" i="33"/>
  <c r="I7" s="1"/>
  <c r="H7" s="1"/>
  <c r="G7" s="1"/>
  <c r="F7" s="1"/>
  <c r="E7" s="1"/>
  <c r="J2" i="32"/>
  <c r="I7" s="1"/>
  <c r="H7" s="1"/>
  <c r="G7" s="1"/>
  <c r="F7" s="1"/>
  <c r="E7" s="1"/>
  <c r="K9" i="23"/>
  <c r="J2" i="31"/>
  <c r="I7" s="1"/>
  <c r="H7" s="1"/>
  <c r="G7" s="1"/>
  <c r="F7" s="1"/>
  <c r="E7" s="1"/>
  <c r="F21" i="17"/>
  <c r="R2" i="23"/>
  <c r="T8" s="1"/>
  <c r="Q8" s="1"/>
  <c r="N8" s="1"/>
  <c r="K8" s="1"/>
  <c r="H8" s="1"/>
  <c r="H29" i="29"/>
  <c r="H10" i="23" s="1"/>
  <c r="T29" i="29"/>
  <c r="T10" i="23" s="1"/>
  <c r="J2" i="25"/>
  <c r="I7" s="1"/>
  <c r="H7" s="1"/>
  <c r="G7" s="1"/>
  <c r="F7" s="1"/>
  <c r="E7" s="1"/>
  <c r="F54" i="17" l="1"/>
  <c r="F38"/>
  <c r="H53" i="18"/>
  <c r="F53"/>
  <c r="F35"/>
  <c r="F56" i="17"/>
  <c r="F57" i="18" s="1"/>
  <c r="F57" i="16"/>
  <c r="H57"/>
  <c r="F66" i="15"/>
  <c r="H38" i="17"/>
  <c r="H35" i="18"/>
  <c r="H56" i="17"/>
  <c r="F65" l="1"/>
  <c r="F58"/>
  <c r="H58"/>
  <c r="H57" i="18"/>
  <c r="H65" i="17"/>
</calcChain>
</file>

<file path=xl/sharedStrings.xml><?xml version="1.0" encoding="utf-8"?>
<sst xmlns="http://schemas.openxmlformats.org/spreadsheetml/2006/main" count="549" uniqueCount="355">
  <si>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</si>
  <si>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</si>
  <si>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</si>
  <si>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</si>
  <si>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</si>
  <si>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</si>
  <si>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</si>
  <si>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</si>
  <si>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</si>
  <si>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</si>
  <si>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</si>
  <si>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</si>
  <si>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</si>
  <si>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</si>
  <si>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</si>
  <si>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</si>
  <si>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</si>
  <si>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</si>
  <si>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Commune de :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</si>
  <si>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</si>
  <si>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</si>
  <si>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</si>
  <si>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</si>
  <si>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</si>
  <si>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</si>
  <si>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</si>
  <si>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</si>
  <si>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</si>
  <si>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</si>
  <si>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</si>
  <si>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</si>
  <si>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Dépenses ordinaires (engagements actés aux comptes)</t>
  </si>
  <si>
    <t>Recettes ordinaires (Droits actés aux comptes)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</si>
  <si>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</si>
  <si>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</si>
  <si>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</si>
  <si>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</si>
  <si>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</si>
  <si>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</si>
  <si>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</si>
  <si>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 xml:space="preserve">B I L A N </t>
  </si>
  <si>
    <t>A C T I F</t>
  </si>
  <si>
    <t>Codes</t>
  </si>
  <si>
    <t>ACTIFS IMMOBILISES</t>
  </si>
  <si>
    <t>21/28</t>
  </si>
  <si>
    <t xml:space="preserve">I . </t>
  </si>
  <si>
    <t>Immobilisations incorporelles</t>
  </si>
  <si>
    <t xml:space="preserve">II. </t>
  </si>
  <si>
    <t>Immobilisations corporelles</t>
  </si>
  <si>
    <t>22/26</t>
  </si>
  <si>
    <t>Patrimoine immobilier</t>
  </si>
  <si>
    <t>A.</t>
  </si>
  <si>
    <t>Terres et terrains non bâtis ...............................................................................</t>
  </si>
  <si>
    <t>B.</t>
  </si>
  <si>
    <t>Constructions et leurs terrains ...........................................................................</t>
  </si>
  <si>
    <t>C.</t>
  </si>
  <si>
    <t>Voiries .........................................................................................................................</t>
  </si>
  <si>
    <t>D.</t>
  </si>
  <si>
    <t>Ouvrages d'art .............................................................................................................</t>
  </si>
  <si>
    <t>E.</t>
  </si>
  <si>
    <t>Patrimoine mobilier</t>
  </si>
  <si>
    <t>F.</t>
  </si>
  <si>
    <t>230/3</t>
  </si>
  <si>
    <t>G.</t>
  </si>
  <si>
    <t>Patrimoine artistique et mobilier divers .................................................................</t>
  </si>
  <si>
    <t>Autres immobilisations corporelles</t>
  </si>
  <si>
    <t>H.</t>
  </si>
  <si>
    <t>Immobilisations en cours d'exécution ...................................................................</t>
  </si>
  <si>
    <t>I.</t>
  </si>
  <si>
    <t>Droits réels d'emphythéoses et superficies..................................................... .................................. ....................</t>
  </si>
  <si>
    <t>J.</t>
  </si>
  <si>
    <t>Immobilisations en location-financement .............................................. ............................</t>
  </si>
  <si>
    <t>262/3</t>
  </si>
  <si>
    <t>III.</t>
  </si>
  <si>
    <t xml:space="preserve">Subsides d'investissements accordés </t>
  </si>
  <si>
    <t>Aux entreprises privées ..................................................................................... .....................</t>
  </si>
  <si>
    <t>Aux ménages, ASBL et autres organismes ............................................... ........................</t>
  </si>
  <si>
    <t>A l'Autorité supérieure......................................................................................... .....................</t>
  </si>
  <si>
    <t>Aux autres pouvoirs publics ................................................................ ...................................</t>
  </si>
  <si>
    <t>IV.</t>
  </si>
  <si>
    <t xml:space="preserve">Promesses de subsides à recevoir, prêts </t>
  </si>
  <si>
    <t>Promesse de subsides à recevoir.................................................. ......................................</t>
  </si>
  <si>
    <t>270/4</t>
  </si>
  <si>
    <t>Prêts accordés ............................................................................ .............................................</t>
  </si>
  <si>
    <t>V.</t>
  </si>
  <si>
    <t>Immobilisations financières</t>
  </si>
  <si>
    <t>Participations et titres à revenus fixes ................................................................</t>
  </si>
  <si>
    <t>282/5</t>
  </si>
  <si>
    <t>Cautionnements versés à plus d'un an .............................................................</t>
  </si>
  <si>
    <t>ACTIFS CIRCULANTS</t>
  </si>
  <si>
    <t>30/58</t>
  </si>
  <si>
    <t xml:space="preserve">VI. </t>
  </si>
  <si>
    <t>Stocks</t>
  </si>
  <si>
    <t>VII.</t>
  </si>
  <si>
    <t>Créances à un an au plus</t>
  </si>
  <si>
    <t>40/42</t>
  </si>
  <si>
    <t>Débiteurs ................................................................................................................................................</t>
  </si>
  <si>
    <t>Autres créances......................................................................................................................................</t>
  </si>
  <si>
    <t>41/42</t>
  </si>
  <si>
    <t>1. T.V.A. et taxes additionnelles ..........................................................................................................</t>
  </si>
  <si>
    <t>411/2</t>
  </si>
  <si>
    <t>2. Subsides, dons et legs et emprunts .............................................................................................</t>
  </si>
  <si>
    <t>3. Intérêts, dividendes et ristournes ..................................................................................................</t>
  </si>
  <si>
    <t>4. Créances diverses  ..........................................................................................................................</t>
  </si>
  <si>
    <t>416/8</t>
  </si>
  <si>
    <t>Récupérations des remboursements d'emprunts.........................................................................</t>
  </si>
  <si>
    <t>Récupération des prêts........................................................................................................................</t>
  </si>
  <si>
    <t>425/8</t>
  </si>
  <si>
    <t>VIII.</t>
  </si>
  <si>
    <t>Opérations pour compte de tiers</t>
  </si>
  <si>
    <t>48/A</t>
  </si>
  <si>
    <t>IX.</t>
  </si>
  <si>
    <t>Comptes financiers</t>
  </si>
  <si>
    <t>55/58</t>
  </si>
  <si>
    <t>Placements de trésorerie à un an au plus ......................................................................................</t>
  </si>
  <si>
    <t>Valeurs disponibles ..............................................................................................................................</t>
  </si>
  <si>
    <t>Paiements en cours..............................................................................................................................</t>
  </si>
  <si>
    <t>56/8</t>
  </si>
  <si>
    <t>X.</t>
  </si>
  <si>
    <t xml:space="preserve">Comptes de régularisation et d'attente </t>
  </si>
  <si>
    <t>49/A</t>
  </si>
  <si>
    <t xml:space="preserve">TOTAL DE L'ACTIF   </t>
  </si>
  <si>
    <t>21/58</t>
  </si>
  <si>
    <t>P A S S I F</t>
  </si>
  <si>
    <t>FONDS PROPRES</t>
  </si>
  <si>
    <t>10/16</t>
  </si>
  <si>
    <t>I'.</t>
  </si>
  <si>
    <t xml:space="preserve">Capital </t>
  </si>
  <si>
    <t>II'.</t>
  </si>
  <si>
    <t>Résultats capitalisés</t>
  </si>
  <si>
    <t>III'.</t>
  </si>
  <si>
    <t>Résultats reportés</t>
  </si>
  <si>
    <t>A'.</t>
  </si>
  <si>
    <t>Des exercices antérieurs...............................................................................................</t>
  </si>
  <si>
    <t>B'.</t>
  </si>
  <si>
    <t>De l'exercice précédent...............................................................................................</t>
  </si>
  <si>
    <t>C'.</t>
  </si>
  <si>
    <t>Du dernier exercice.....................................................................................................</t>
  </si>
  <si>
    <t>IV'.</t>
  </si>
  <si>
    <t xml:space="preserve">Réserves  </t>
  </si>
  <si>
    <t>Fonds de réserve ordinaire.......................................................................................</t>
  </si>
  <si>
    <t>Fonds de réserve extraordinaire.................................................................................</t>
  </si>
  <si>
    <t>V'.</t>
  </si>
  <si>
    <t xml:space="preserve">Subsides d'investissement, dons et legs reçus </t>
  </si>
  <si>
    <t>Des entreprises privées  .............................................................................................</t>
  </si>
  <si>
    <t>Des ménages, des A.S.B.L. et autres organismes  .......................................................</t>
  </si>
  <si>
    <t>De l'Autorité supérieure  ..............................................................................................</t>
  </si>
  <si>
    <t>D'.</t>
  </si>
  <si>
    <t>Des autres pouvoirs publics   .....................................................................................</t>
  </si>
  <si>
    <t>VI'.</t>
  </si>
  <si>
    <t xml:space="preserve">Provisions pour risques et charges  </t>
  </si>
  <si>
    <t>DETTES</t>
  </si>
  <si>
    <t>17/49</t>
  </si>
  <si>
    <t>VII'.</t>
  </si>
  <si>
    <t xml:space="preserve">Dettes à plus d'un an </t>
  </si>
  <si>
    <t>Emprunts à charge de la commune ......................................................</t>
  </si>
  <si>
    <t>171/5</t>
  </si>
  <si>
    <t>Emprunts à charge de l'Autorité supérieure............................................</t>
  </si>
  <si>
    <t>Emprunts à charge de tiers..................................................................</t>
  </si>
  <si>
    <t>Dettes de location-financement............................................................</t>
  </si>
  <si>
    <t>E'.</t>
  </si>
  <si>
    <t>Emprunts publics ...............................................................................</t>
  </si>
  <si>
    <t>F'.</t>
  </si>
  <si>
    <t>Dettes diverses  à plus d'un an.............................................................</t>
  </si>
  <si>
    <t>G'.</t>
  </si>
  <si>
    <t>Garanties reçues à plus d'un an............................................................</t>
  </si>
  <si>
    <t>VIII'.</t>
  </si>
  <si>
    <t>Dettes à un an au plus</t>
  </si>
  <si>
    <t>43/6</t>
  </si>
  <si>
    <t>Dettes financières................................................................................</t>
  </si>
  <si>
    <t>1'. Remboursements d'emprunts ..........................................................</t>
  </si>
  <si>
    <t>2'. Charges financières des emprunts ...................................................</t>
  </si>
  <si>
    <t>3'. Dettes sur comptes-courants...........................................................</t>
  </si>
  <si>
    <t>Dettes commerciales ..........................................................................</t>
  </si>
  <si>
    <t>Dettes fiscales, salariales et sociales  ................................................................................................</t>
  </si>
  <si>
    <t>Dettes diverses ..................................................................................</t>
  </si>
  <si>
    <t>464/7</t>
  </si>
  <si>
    <t>IX'.</t>
  </si>
  <si>
    <t>48/P</t>
  </si>
  <si>
    <t>X'.</t>
  </si>
  <si>
    <t xml:space="preserve">Comptes de régularisation et d'attente  </t>
  </si>
  <si>
    <t>49/P</t>
  </si>
  <si>
    <t xml:space="preserve">TOTAL DU PASSIF   </t>
  </si>
  <si>
    <t>10/49</t>
  </si>
  <si>
    <t>COMPTE DE RESULTATS</t>
  </si>
  <si>
    <t xml:space="preserve">I. </t>
  </si>
  <si>
    <t>Charges courantes</t>
  </si>
  <si>
    <t xml:space="preserve"> </t>
  </si>
  <si>
    <t>Achats de matières ..............................................................................................</t>
  </si>
  <si>
    <t>Services et biens d'exploitation .........................................................................</t>
  </si>
  <si>
    <t>Frais de personnel ..............................................................................................</t>
  </si>
  <si>
    <t>Subsides d'exploitation accordés ...................................................................</t>
  </si>
  <si>
    <t>Remboursements des emprunts ...................................................................</t>
  </si>
  <si>
    <t>Charges financières</t>
  </si>
  <si>
    <t>a.  Charges financières des emprunts ...........................................................</t>
  </si>
  <si>
    <t>651/6</t>
  </si>
  <si>
    <t>b.  Charges financières diverses ....................................................................</t>
  </si>
  <si>
    <t>c.  Frais de la gestion financière .....................................................................</t>
  </si>
  <si>
    <t>II.</t>
  </si>
  <si>
    <t>Sous-total  (charges courantes)</t>
  </si>
  <si>
    <t>60/65</t>
  </si>
  <si>
    <t>Boni courant (II' - II)</t>
  </si>
  <si>
    <t/>
  </si>
  <si>
    <t>Dotations aux amortissements .........................................................................</t>
  </si>
  <si>
    <t>Réductions annuelles de valeurs .....................................................................</t>
  </si>
  <si>
    <t>Réductions et variations des stocks ...............................................................</t>
  </si>
  <si>
    <t>662/4</t>
  </si>
  <si>
    <t xml:space="preserve">Redressement des récupérations des </t>
  </si>
  <si>
    <t>remboursements d'emprunts ...........................................................................</t>
  </si>
  <si>
    <t>Provisions pour risques et charges ...............................................................</t>
  </si>
  <si>
    <t xml:space="preserve">Dotations aux amortissements des subsides </t>
  </si>
  <si>
    <t>d'investissement accordés ...............................................................................</t>
  </si>
  <si>
    <t>Sous-total (charges non décaissées)</t>
  </si>
  <si>
    <t>VI.</t>
  </si>
  <si>
    <t>Total des charges d'exploitation (II + V)</t>
  </si>
  <si>
    <t>60/66</t>
  </si>
  <si>
    <t>Boni d'exploitation (VI' - VI)</t>
  </si>
  <si>
    <t>Charges exceptionnelles</t>
  </si>
  <si>
    <t>Du service ordinaire ............................................................................................</t>
  </si>
  <si>
    <t>Du service extraordinaire ..................................................................................</t>
  </si>
  <si>
    <t>Charges exceptionnelles non budgétées .....................................................</t>
  </si>
  <si>
    <t>Sous-total (charges exceptionnelles)</t>
  </si>
  <si>
    <t>Dotations aux réserves</t>
  </si>
  <si>
    <t>Du service ordinaire .........................................................................................</t>
  </si>
  <si>
    <t>Du service extraordinaire ................................................................................</t>
  </si>
  <si>
    <t>Sous-total des dotations aux réserves</t>
  </si>
  <si>
    <t>67/68</t>
  </si>
  <si>
    <t>XI.</t>
  </si>
  <si>
    <t>Boni exceptionnel  (X' - X)</t>
  </si>
  <si>
    <t>XII.</t>
  </si>
  <si>
    <t>Total des charges (VI + X)</t>
  </si>
  <si>
    <t>XIII.</t>
  </si>
  <si>
    <t>Boni de l'exercice (XII' - XII)</t>
  </si>
  <si>
    <t>XIV.</t>
  </si>
  <si>
    <t>Affectation des bonis (XIII)</t>
  </si>
  <si>
    <t>Boni d'exploitation à reporter au bilan ............................................................</t>
  </si>
  <si>
    <t>Boni exceptionnel à reporter au bilan .............................................................</t>
  </si>
  <si>
    <t>Sous-total (affectation des résultats)</t>
  </si>
  <si>
    <t>XV.</t>
  </si>
  <si>
    <t>Contrôle de balance (XII + XIV = XV')</t>
  </si>
  <si>
    <t xml:space="preserve">I'. </t>
  </si>
  <si>
    <t>Produits courants</t>
  </si>
  <si>
    <t>Produits de la fiscalité ..........................................................................</t>
  </si>
  <si>
    <t>Produits d'exploitation .........................................................................</t>
  </si>
  <si>
    <t xml:space="preserve">Subsides d'exploitation reçus et récupérations de </t>
  </si>
  <si>
    <t>charges de personnel ...........................................................................</t>
  </si>
  <si>
    <t>72/73</t>
  </si>
  <si>
    <t>Récupération des remboursements d'emprunts .......................................</t>
  </si>
  <si>
    <t>Produits financiers</t>
  </si>
  <si>
    <t xml:space="preserve">a'.  Récupération des charges financières des </t>
  </si>
  <si>
    <t xml:space="preserve">      emprunts et des prêts accordés ......................................................................</t>
  </si>
  <si>
    <t>751/5</t>
  </si>
  <si>
    <t>b'   Produits financiers divers ................................................................</t>
  </si>
  <si>
    <t>754/7</t>
  </si>
  <si>
    <t>Sous-total  (produits courants)</t>
  </si>
  <si>
    <t>70/75</t>
  </si>
  <si>
    <t>Mali courant (II - II')</t>
  </si>
  <si>
    <t>Plus-values annuelles ..........................................................................</t>
  </si>
  <si>
    <t>Variations des stocks ..........................................................................</t>
  </si>
  <si>
    <t>Redressement des cptes des remb. des emprunts ...........</t>
  </si>
  <si>
    <t>Travaux internes passés à l'immobilisé ...................................................</t>
  </si>
  <si>
    <t>Sous-total (produits non encaissés)</t>
  </si>
  <si>
    <t>Total des produits d'exploitation (II' + V')</t>
  </si>
  <si>
    <t>70/76</t>
  </si>
  <si>
    <t>Mali d'exploitation (VI - VI')</t>
  </si>
  <si>
    <t>Produits exceptionnels</t>
  </si>
  <si>
    <t>Du service ordinaire .............................................................................</t>
  </si>
  <si>
    <t>Du service extraordinaire .......................................................................</t>
  </si>
  <si>
    <t>Produits exceptionnels non budgétés ................................................</t>
  </si>
  <si>
    <t>Sous-total (produits exceptionnels)</t>
  </si>
  <si>
    <t>Prélèvements sur les réserves</t>
  </si>
  <si>
    <t>Sous-total des prélèvements sur réserves</t>
  </si>
  <si>
    <t>Total des produits exceptionnels et des</t>
  </si>
  <si>
    <t>prélèvements sur réserves (VIII' + IX')</t>
  </si>
  <si>
    <t>77/78</t>
  </si>
  <si>
    <t>XI'.</t>
  </si>
  <si>
    <t>Mali exceptionnel  (X - X')</t>
  </si>
  <si>
    <t>XII'.</t>
  </si>
  <si>
    <t>Total des produits (VI' + X')</t>
  </si>
  <si>
    <t>XIII'.</t>
  </si>
  <si>
    <t>Mali de l'exercice (XII - XII')</t>
  </si>
  <si>
    <t>XIV'.</t>
  </si>
  <si>
    <t>Affectation des malis (XIII')</t>
  </si>
  <si>
    <t>Mali d'exploitation à reporter au bilan .....................................................</t>
  </si>
  <si>
    <t>Mali exceptionnel à reporter au bilan ......................................................</t>
  </si>
  <si>
    <t>XV'.</t>
  </si>
  <si>
    <t>Contrôle de balance (XII' + XIV' = XV)</t>
  </si>
  <si>
    <t>Mobilier, matériel, équipements et signalisation routière.............................................................</t>
  </si>
  <si>
    <t>Cours et plans d'eau ......................................................................</t>
  </si>
  <si>
    <t>Total des charges exceptionnelles et des dotations aux réserves (VIII + IX)</t>
  </si>
  <si>
    <t>Produits résultant de la variation normale des valeurs de bilan, redressements, travaux internes</t>
  </si>
  <si>
    <t>Charges résultant de la variation normale des valeurs de bilan, redressements et provisions</t>
  </si>
  <si>
    <t>Réductions des subsides d'investissement, des dons et legs obtenus ..................................................................</t>
  </si>
  <si>
    <t>Commentaires</t>
  </si>
  <si>
    <t>Glossaire</t>
  </si>
  <si>
    <t>Synthèse des Comptes</t>
  </si>
  <si>
    <t>Code INS:</t>
  </si>
  <si>
    <t>version:</t>
  </si>
  <si>
    <t>Evolution du résultat budgétaire ordinaire</t>
  </si>
  <si>
    <t>Ventilation économique des dépenses et des recettes ordinaires</t>
  </si>
  <si>
    <t>Type document:</t>
  </si>
  <si>
    <t>Dépenses extraordinaires (engagements actés aux comptes)</t>
  </si>
  <si>
    <t>Recettes extraordinaires (Droits actés aux comptes)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</si>
  <si>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</si>
  <si>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</si>
  <si>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</si>
  <si>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</si>
  <si>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</si>
  <si>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</si>
  <si>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</si>
  <si>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</si>
  <si>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</si>
  <si>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</si>
  <si>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</si>
  <si>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</si>
  <si>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</si>
  <si>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</si>
  <si>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</si>
  <si>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</si>
  <si>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</si>
  <si>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</si>
  <si>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</si>
  <si>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</si>
  <si>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</si>
  <si>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</si>
  <si>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</si>
  <si>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</si>
  <si>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</si>
  <si>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</si>
  <si>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</si>
  <si>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</si>
  <si>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</si>
  <si>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</si>
  <si>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</si>
  <si>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</si>
  <si>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</si>
  <si>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</si>
  <si>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Date d'arrêt du compte par le conseil:</t>
  </si>
  <si>
    <t>Module informatisé de publication des comptes annuels</t>
  </si>
  <si>
    <t>S Y N T H È S E  des  C O M P T E S</t>
  </si>
  <si>
    <t>Modèle officiel généré par l'application eComptes © SPW Intérieur et Action Sociale</t>
  </si>
  <si>
    <t>Administration communale de</t>
  </si>
  <si>
    <t>LA ROCHE EN ARDENNE</t>
  </si>
  <si>
    <t>Place du Marché 1</t>
  </si>
  <si>
    <t>6980 LA ROCHE EN ARDENNE</t>
  </si>
  <si>
    <t>www.laroche.be</t>
  </si>
  <si>
    <t>31/05/2022</t>
  </si>
  <si>
    <t>Compte</t>
  </si>
  <si>
    <t>Carine DEVUYST</t>
  </si>
  <si>
    <t>084 245 066</t>
  </si>
  <si>
    <t>084 411890</t>
  </si>
  <si>
    <t>college.echevinal@la-roche-en-ardenne.be</t>
  </si>
  <si>
    <t>Christine MAQUET</t>
  </si>
  <si>
    <t>084 245 057</t>
  </si>
  <si>
    <t>christine.maquet@laroche.be</t>
  </si>
</sst>
</file>

<file path=xl/styles.xml><?xml version="1.0" encoding="utf-8"?>
<styleSheet xmlns="http://schemas.openxmlformats.org/spreadsheetml/2006/main">
  <numFmts count="8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0_ ;\-#,##0.00\ "/>
    <numFmt numFmtId="168" formatCode="#,##0_ ;\-#,##0\ "/>
    <numFmt numFmtId="169" formatCode="&quot;Code I.N.S. : &quot;\ 0\ \ \ \ \ \ \ \ \ \ \ \ \ \ \ \ \ \ \ \ \ \ \ \ \ \ \ \ \ \ "/>
    <numFmt numFmtId="170" formatCode="&quot;Code I.N.S. : &quot;\ 0"/>
    <numFmt numFmtId="171" formatCode="0;[Red]0"/>
  </numFmts>
  <fonts count="38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2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b/>
      <u/>
      <sz val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u/>
      <sz val="9.5"/>
      <name val="Verdana"/>
      <family val="2"/>
    </font>
    <font>
      <b/>
      <i/>
      <sz val="9.5"/>
      <name val="Verdana"/>
      <family val="2"/>
    </font>
    <font>
      <u/>
      <sz val="9.5"/>
      <name val="Verdana"/>
      <family val="2"/>
    </font>
    <font>
      <b/>
      <sz val="8"/>
      <name val="Verdana"/>
      <family val="2"/>
    </font>
    <font>
      <i/>
      <sz val="10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sz val="9.5"/>
      <color theme="0"/>
      <name val="Verdana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25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1" xfId="0" applyBorder="1"/>
    <xf numFmtId="0" fontId="0" fillId="2" borderId="0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 applyBorder="1"/>
    <xf numFmtId="0" fontId="0" fillId="7" borderId="6" xfId="0" applyFill="1" applyBorder="1"/>
    <xf numFmtId="0" fontId="3" fillId="0" borderId="0" xfId="11" applyFont="1"/>
    <xf numFmtId="0" fontId="10" fillId="0" borderId="0" xfId="11" applyFont="1" applyAlignment="1">
      <alignment horizontal="right"/>
    </xf>
    <xf numFmtId="0" fontId="9" fillId="0" borderId="0" xfId="11"/>
    <xf numFmtId="0" fontId="9" fillId="0" borderId="0" xfId="13"/>
    <xf numFmtId="0" fontId="3" fillId="0" borderId="0" xfId="13" applyFont="1"/>
    <xf numFmtId="0" fontId="3" fillId="0" borderId="0" xfId="13" applyFont="1" applyBorder="1"/>
    <xf numFmtId="0" fontId="10" fillId="0" borderId="0" xfId="12" applyFont="1" applyAlignment="1">
      <alignment horizontal="right"/>
    </xf>
    <xf numFmtId="0" fontId="3" fillId="0" borderId="0" xfId="12" applyFont="1"/>
    <xf numFmtId="0" fontId="3" fillId="0" borderId="0" xfId="12" applyFont="1" applyAlignment="1">
      <alignment horizontal="left"/>
    </xf>
    <xf numFmtId="0" fontId="3" fillId="0" borderId="0" xfId="12" applyFont="1" applyAlignment="1">
      <alignment horizontal="center"/>
    </xf>
    <xf numFmtId="0" fontId="3" fillId="0" borderId="0" xfId="14" applyFont="1"/>
    <xf numFmtId="0" fontId="3" fillId="0" borderId="0" xfId="14" applyFont="1" applyAlignment="1">
      <alignment horizontal="left"/>
    </xf>
    <xf numFmtId="0" fontId="10" fillId="0" borderId="0" xfId="14" applyFont="1" applyAlignment="1">
      <alignment horizontal="right"/>
    </xf>
    <xf numFmtId="0" fontId="3" fillId="0" borderId="0" xfId="14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/>
    </xf>
    <xf numFmtId="0" fontId="12" fillId="0" borderId="0" xfId="0" applyFont="1"/>
    <xf numFmtId="0" fontId="11" fillId="0" borderId="0" xfId="0" applyFont="1"/>
    <xf numFmtId="0" fontId="0" fillId="0" borderId="0" xfId="0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0" xfId="13" applyFont="1"/>
    <xf numFmtId="0" fontId="13" fillId="0" borderId="0" xfId="13" applyFont="1"/>
    <xf numFmtId="0" fontId="16" fillId="0" borderId="0" xfId="13" applyFont="1" applyAlignment="1">
      <alignment horizontal="center"/>
    </xf>
    <xf numFmtId="3" fontId="13" fillId="0" borderId="0" xfId="13" applyNumberFormat="1" applyFont="1" applyAlignment="1">
      <alignment horizontal="centerContinuous"/>
    </xf>
    <xf numFmtId="0" fontId="13" fillId="0" borderId="0" xfId="14" applyFont="1" applyBorder="1" applyAlignment="1" applyProtection="1">
      <alignment horizontal="centerContinuous"/>
      <protection hidden="1"/>
    </xf>
    <xf numFmtId="0" fontId="0" fillId="0" borderId="0" xfId="0" applyAlignment="1">
      <alignment horizontal="right" vertical="center"/>
    </xf>
    <xf numFmtId="170" fontId="13" fillId="0" borderId="0" xfId="13" applyNumberFormat="1" applyFont="1" applyBorder="1" applyAlignment="1">
      <alignment horizontal="left" vertical="center"/>
    </xf>
    <xf numFmtId="0" fontId="13" fillId="0" borderId="0" xfId="13" applyFont="1" applyBorder="1"/>
    <xf numFmtId="170" fontId="14" fillId="0" borderId="0" xfId="13" applyNumberFormat="1" applyFont="1" applyBorder="1" applyAlignment="1">
      <alignment horizontal="left" vertical="center"/>
    </xf>
    <xf numFmtId="0" fontId="13" fillId="0" borderId="0" xfId="13" applyFont="1" applyBorder="1" applyAlignment="1">
      <alignment horizontal="centerContinuous"/>
    </xf>
    <xf numFmtId="0" fontId="14" fillId="0" borderId="0" xfId="13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3" fillId="0" borderId="0" xfId="14" applyFont="1" applyBorder="1" applyAlignment="1">
      <alignment horizontal="left"/>
    </xf>
    <xf numFmtId="0" fontId="13" fillId="0" borderId="0" xfId="14" applyFont="1" applyBorder="1" applyProtection="1">
      <protection hidden="1"/>
    </xf>
    <xf numFmtId="170" fontId="14" fillId="0" borderId="0" xfId="14" applyNumberFormat="1" applyFont="1" applyBorder="1" applyAlignment="1" applyProtection="1">
      <alignment horizontal="left" vertical="center"/>
      <protection hidden="1"/>
    </xf>
    <xf numFmtId="170" fontId="13" fillId="0" borderId="0" xfId="14" applyNumberFormat="1" applyFont="1" applyBorder="1" applyAlignment="1" applyProtection="1">
      <alignment horizontal="centerContinuous" vertical="center"/>
      <protection hidden="1"/>
    </xf>
    <xf numFmtId="0" fontId="13" fillId="0" borderId="0" xfId="0" applyFont="1" applyBorder="1"/>
    <xf numFmtId="0" fontId="3" fillId="0" borderId="0" xfId="0" applyFont="1"/>
    <xf numFmtId="0" fontId="11" fillId="0" borderId="7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7" borderId="8" xfId="0" applyFont="1" applyFill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7" borderId="8" xfId="0" applyFont="1" applyFill="1" applyBorder="1" applyAlignment="1">
      <alignment horizontal="left" vertical="center"/>
    </xf>
    <xf numFmtId="0" fontId="0" fillId="7" borderId="8" xfId="0" applyFill="1" applyBorder="1"/>
    <xf numFmtId="0" fontId="11" fillId="0" borderId="0" xfId="0" applyFont="1" applyBorder="1"/>
    <xf numFmtId="0" fontId="15" fillId="0" borderId="0" xfId="0" applyFont="1" applyBorder="1" applyAlignment="1"/>
    <xf numFmtId="0" fontId="13" fillId="0" borderId="0" xfId="0" applyFont="1" applyBorder="1" applyAlignment="1">
      <alignment vertical="center"/>
    </xf>
    <xf numFmtId="0" fontId="13" fillId="0" borderId="0" xfId="0" applyFont="1" applyFill="1" applyBorder="1"/>
    <xf numFmtId="3" fontId="13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21" fillId="0" borderId="1" xfId="0" applyFont="1" applyBorder="1"/>
    <xf numFmtId="0" fontId="0" fillId="0" borderId="0" xfId="0" applyAlignment="1">
      <alignment wrapText="1"/>
    </xf>
    <xf numFmtId="0" fontId="22" fillId="0" borderId="0" xfId="0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4" fontId="17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7" fillId="0" borderId="0" xfId="14" applyFont="1" applyBorder="1" applyAlignment="1">
      <alignment horizontal="left"/>
    </xf>
    <xf numFmtId="0" fontId="17" fillId="0" borderId="0" xfId="14" applyFont="1" applyBorder="1" applyProtection="1">
      <protection hidden="1"/>
    </xf>
    <xf numFmtId="170" fontId="18" fillId="0" borderId="0" xfId="14" applyNumberFormat="1" applyFont="1" applyBorder="1" applyAlignment="1" applyProtection="1">
      <alignment horizontal="left" vertical="center"/>
      <protection hidden="1"/>
    </xf>
    <xf numFmtId="0" fontId="25" fillId="0" borderId="0" xfId="14" applyFont="1" applyAlignment="1">
      <alignment horizontal="centerContinuous"/>
    </xf>
    <xf numFmtId="0" fontId="25" fillId="0" borderId="0" xfId="14" applyFont="1" applyAlignment="1" applyProtection="1">
      <alignment horizontal="centerContinuous"/>
      <protection hidden="1"/>
    </xf>
    <xf numFmtId="0" fontId="17" fillId="0" borderId="0" xfId="14" applyFont="1" applyAlignment="1">
      <alignment horizontal="right"/>
    </xf>
    <xf numFmtId="0" fontId="17" fillId="0" borderId="0" xfId="14" applyFont="1" applyProtection="1">
      <protection hidden="1"/>
    </xf>
    <xf numFmtId="0" fontId="18" fillId="0" borderId="0" xfId="14" applyFont="1" applyAlignment="1">
      <alignment horizontal="right"/>
    </xf>
    <xf numFmtId="0" fontId="18" fillId="0" borderId="0" xfId="14" applyFont="1" applyAlignment="1" applyProtection="1">
      <alignment horizontal="left"/>
      <protection hidden="1"/>
    </xf>
    <xf numFmtId="0" fontId="17" fillId="0" borderId="11" xfId="14" applyFont="1" applyBorder="1" applyAlignment="1" applyProtection="1">
      <alignment horizontal="center"/>
      <protection hidden="1"/>
    </xf>
    <xf numFmtId="0" fontId="17" fillId="0" borderId="0" xfId="14" applyFont="1" applyAlignment="1" applyProtection="1">
      <alignment horizontal="right"/>
      <protection hidden="1"/>
    </xf>
    <xf numFmtId="0" fontId="17" fillId="0" borderId="0" xfId="14" applyFont="1" applyAlignment="1" applyProtection="1">
      <alignment horizontal="left"/>
      <protection hidden="1"/>
    </xf>
    <xf numFmtId="0" fontId="17" fillId="0" borderId="12" xfId="14" applyFont="1" applyBorder="1" applyAlignment="1" applyProtection="1">
      <alignment horizontal="center"/>
      <protection hidden="1"/>
    </xf>
    <xf numFmtId="0" fontId="17" fillId="0" borderId="12" xfId="14" quotePrefix="1" applyFont="1" applyBorder="1" applyAlignment="1" applyProtection="1">
      <alignment horizontal="center"/>
      <protection hidden="1"/>
    </xf>
    <xf numFmtId="0" fontId="18" fillId="0" borderId="0" xfId="14" applyFont="1" applyProtection="1">
      <protection hidden="1"/>
    </xf>
    <xf numFmtId="0" fontId="17" fillId="0" borderId="13" xfId="14" applyFont="1" applyBorder="1" applyAlignment="1" applyProtection="1">
      <alignment horizontal="center"/>
      <protection hidden="1"/>
    </xf>
    <xf numFmtId="0" fontId="21" fillId="0" borderId="0" xfId="14" applyFont="1" applyAlignment="1">
      <alignment horizontal="right"/>
    </xf>
    <xf numFmtId="0" fontId="21" fillId="0" borderId="0" xfId="14" applyFont="1" applyAlignment="1">
      <alignment horizontal="left"/>
    </xf>
    <xf numFmtId="0" fontId="21" fillId="0" borderId="0" xfId="14" applyFont="1" applyAlignment="1">
      <alignment horizontal="center"/>
    </xf>
    <xf numFmtId="0" fontId="21" fillId="0" borderId="0" xfId="14" applyFont="1"/>
    <xf numFmtId="0" fontId="17" fillId="0" borderId="0" xfId="0" applyFont="1"/>
    <xf numFmtId="0" fontId="25" fillId="0" borderId="0" xfId="12" applyFont="1" applyAlignment="1">
      <alignment horizontal="centerContinuous"/>
    </xf>
    <xf numFmtId="0" fontId="25" fillId="0" borderId="0" xfId="12" applyFont="1" applyAlignment="1" applyProtection="1">
      <alignment horizontal="centerContinuous"/>
      <protection hidden="1"/>
    </xf>
    <xf numFmtId="0" fontId="17" fillId="0" borderId="0" xfId="12" applyFont="1" applyAlignment="1">
      <alignment horizontal="right"/>
    </xf>
    <xf numFmtId="0" fontId="17" fillId="0" borderId="0" xfId="12" applyFont="1"/>
    <xf numFmtId="0" fontId="17" fillId="0" borderId="0" xfId="12" applyFont="1" applyProtection="1">
      <protection hidden="1"/>
    </xf>
    <xf numFmtId="0" fontId="18" fillId="0" borderId="0" xfId="12" applyFont="1" applyAlignment="1">
      <alignment horizontal="right"/>
    </xf>
    <xf numFmtId="0" fontId="18" fillId="0" borderId="0" xfId="12" applyFont="1" applyAlignment="1">
      <alignment horizontal="left"/>
    </xf>
    <xf numFmtId="0" fontId="17" fillId="0" borderId="14" xfId="12" applyFont="1" applyBorder="1" applyAlignment="1" applyProtection="1">
      <alignment horizontal="center"/>
      <protection hidden="1"/>
    </xf>
    <xf numFmtId="0" fontId="17" fillId="0" borderId="0" xfId="12" applyFont="1" applyAlignment="1" applyProtection="1">
      <alignment horizontal="left"/>
      <protection hidden="1"/>
    </xf>
    <xf numFmtId="0" fontId="17" fillId="0" borderId="15" xfId="12" applyFont="1" applyBorder="1" applyAlignment="1" applyProtection="1">
      <alignment horizontal="center"/>
      <protection hidden="1"/>
    </xf>
    <xf numFmtId="0" fontId="17" fillId="0" borderId="15" xfId="12" quotePrefix="1" applyFont="1" applyBorder="1" applyAlignment="1" applyProtection="1">
      <alignment horizontal="center"/>
      <protection hidden="1"/>
    </xf>
    <xf numFmtId="0" fontId="18" fillId="0" borderId="0" xfId="12" applyFont="1"/>
    <xf numFmtId="0" fontId="18" fillId="0" borderId="0" xfId="12" applyFont="1" applyAlignment="1" applyProtection="1">
      <alignment horizontal="left"/>
      <protection hidden="1"/>
    </xf>
    <xf numFmtId="0" fontId="18" fillId="0" borderId="0" xfId="12" applyFont="1" applyAlignment="1">
      <alignment horizontal="right" vertical="center"/>
    </xf>
    <xf numFmtId="0" fontId="17" fillId="0" borderId="0" xfId="12" applyFont="1" applyAlignment="1">
      <alignment horizontal="right" vertical="center"/>
    </xf>
    <xf numFmtId="0" fontId="18" fillId="0" borderId="0" xfId="12" applyFont="1" applyAlignment="1" applyProtection="1">
      <alignment horizontal="left" vertical="center"/>
      <protection hidden="1"/>
    </xf>
    <xf numFmtId="0" fontId="17" fillId="0" borderId="15" xfId="12" applyFont="1" applyBorder="1" applyAlignment="1" applyProtection="1">
      <alignment horizontal="center" vertical="center"/>
      <protection hidden="1"/>
    </xf>
    <xf numFmtId="0" fontId="17" fillId="0" borderId="0" xfId="12" applyFont="1" applyAlignment="1">
      <alignment horizontal="left"/>
    </xf>
    <xf numFmtId="0" fontId="17" fillId="0" borderId="16" xfId="12" applyFont="1" applyBorder="1" applyAlignment="1" applyProtection="1">
      <alignment horizontal="center"/>
      <protection hidden="1"/>
    </xf>
    <xf numFmtId="0" fontId="18" fillId="0" borderId="0" xfId="13" applyFont="1"/>
    <xf numFmtId="0" fontId="17" fillId="0" borderId="0" xfId="13" applyFont="1"/>
    <xf numFmtId="0" fontId="25" fillId="0" borderId="0" xfId="13" applyFont="1" applyAlignment="1">
      <alignment horizontal="center"/>
    </xf>
    <xf numFmtId="0" fontId="18" fillId="0" borderId="0" xfId="13" applyFont="1" applyAlignment="1">
      <alignment horizontal="center"/>
    </xf>
    <xf numFmtId="0" fontId="18" fillId="0" borderId="14" xfId="13" applyFont="1" applyBorder="1" applyAlignment="1">
      <alignment horizontal="left"/>
    </xf>
    <xf numFmtId="0" fontId="17" fillId="0" borderId="0" xfId="13" applyFont="1" applyAlignment="1">
      <alignment horizontal="center"/>
    </xf>
    <xf numFmtId="17" fontId="17" fillId="0" borderId="15" xfId="13" quotePrefix="1" applyNumberFormat="1" applyFont="1" applyBorder="1" applyAlignment="1">
      <alignment horizontal="center"/>
    </xf>
    <xf numFmtId="0" fontId="18" fillId="0" borderId="0" xfId="13" applyFont="1" applyAlignment="1">
      <alignment horizontal="right"/>
    </xf>
    <xf numFmtId="0" fontId="18" fillId="0" borderId="0" xfId="13" applyFont="1" applyAlignment="1">
      <alignment horizontal="left"/>
    </xf>
    <xf numFmtId="0" fontId="17" fillId="0" borderId="15" xfId="13" applyFont="1" applyBorder="1" applyAlignment="1">
      <alignment horizontal="center"/>
    </xf>
    <xf numFmtId="0" fontId="17" fillId="0" borderId="0" xfId="13" applyFont="1" applyAlignment="1">
      <alignment horizontal="right"/>
    </xf>
    <xf numFmtId="0" fontId="17" fillId="0" borderId="0" xfId="13" applyFont="1" applyAlignment="1">
      <alignment horizontal="left"/>
    </xf>
    <xf numFmtId="0" fontId="17" fillId="0" borderId="0" xfId="13" applyFont="1" applyAlignment="1">
      <alignment horizontal="centerContinuous"/>
    </xf>
    <xf numFmtId="0" fontId="17" fillId="0" borderId="15" xfId="13" quotePrefix="1" applyFont="1" applyBorder="1" applyAlignment="1">
      <alignment horizontal="center"/>
    </xf>
    <xf numFmtId="0" fontId="18" fillId="0" borderId="0" xfId="13" applyFont="1" applyBorder="1" applyAlignment="1">
      <alignment horizontal="right"/>
    </xf>
    <xf numFmtId="17" fontId="17" fillId="0" borderId="16" xfId="13" quotePrefix="1" applyNumberFormat="1" applyFont="1" applyBorder="1" applyAlignment="1">
      <alignment horizontal="center"/>
    </xf>
    <xf numFmtId="3" fontId="17" fillId="0" borderId="0" xfId="13" applyNumberFormat="1" applyFont="1"/>
    <xf numFmtId="169" fontId="17" fillId="0" borderId="0" xfId="11" applyNumberFormat="1" applyFont="1" applyBorder="1" applyAlignment="1" applyProtection="1">
      <alignment horizontal="centerContinuous"/>
      <protection hidden="1"/>
    </xf>
    <xf numFmtId="0" fontId="17" fillId="0" borderId="0" xfId="11" applyFont="1" applyBorder="1" applyAlignment="1" applyProtection="1">
      <protection hidden="1"/>
    </xf>
    <xf numFmtId="170" fontId="18" fillId="0" borderId="0" xfId="11" applyNumberFormat="1" applyFont="1" applyBorder="1" applyAlignment="1" applyProtection="1">
      <alignment horizontal="left"/>
      <protection hidden="1"/>
    </xf>
    <xf numFmtId="0" fontId="18" fillId="0" borderId="0" xfId="11" applyFont="1" applyBorder="1" applyAlignment="1" applyProtection="1">
      <alignment horizontal="right" vertical="center"/>
      <protection hidden="1"/>
    </xf>
    <xf numFmtId="0" fontId="25" fillId="0" borderId="0" xfId="11" applyFont="1" applyBorder="1" applyAlignment="1" applyProtection="1">
      <alignment horizontal="centerContinuous"/>
      <protection hidden="1"/>
    </xf>
    <xf numFmtId="0" fontId="17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Continuous"/>
      <protection hidden="1"/>
    </xf>
    <xf numFmtId="0" fontId="18" fillId="0" borderId="0" xfId="11" applyFont="1" applyAlignment="1" applyProtection="1">
      <alignment horizontal="center" vertical="center"/>
      <protection hidden="1"/>
    </xf>
    <xf numFmtId="0" fontId="17" fillId="0" borderId="0" xfId="11" applyFont="1" applyFill="1" applyAlignment="1" applyProtection="1">
      <alignment horizontal="right"/>
      <protection hidden="1"/>
    </xf>
    <xf numFmtId="0" fontId="17" fillId="0" borderId="0" xfId="11" applyFont="1" applyProtection="1">
      <protection hidden="1"/>
    </xf>
    <xf numFmtId="0" fontId="17" fillId="0" borderId="0" xfId="11" applyFont="1" applyAlignment="1" applyProtection="1">
      <alignment horizontal="left"/>
      <protection hidden="1"/>
    </xf>
    <xf numFmtId="0" fontId="17" fillId="0" borderId="14" xfId="11" applyFont="1" applyBorder="1" applyAlignment="1" applyProtection="1">
      <alignment horizontal="left"/>
      <protection hidden="1"/>
    </xf>
    <xf numFmtId="0" fontId="17" fillId="0" borderId="15" xfId="11" applyFont="1" applyFill="1" applyBorder="1" applyAlignment="1" applyProtection="1">
      <alignment horizontal="center"/>
      <protection hidden="1"/>
    </xf>
    <xf numFmtId="0" fontId="18" fillId="0" borderId="0" xfId="11" applyFont="1" applyAlignment="1" applyProtection="1">
      <alignment horizontal="right"/>
      <protection hidden="1"/>
    </xf>
    <xf numFmtId="0" fontId="18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/>
      <protection hidden="1"/>
    </xf>
    <xf numFmtId="0" fontId="27" fillId="0" borderId="0" xfId="11" applyFont="1" applyAlignment="1" applyProtection="1">
      <protection hidden="1"/>
    </xf>
    <xf numFmtId="0" fontId="17" fillId="0" borderId="0" xfId="11" applyFont="1" applyAlignment="1" applyProtection="1">
      <protection hidden="1"/>
    </xf>
    <xf numFmtId="0" fontId="17" fillId="0" borderId="0" xfId="11" applyFont="1" applyBorder="1" applyAlignment="1" applyProtection="1">
      <alignment horizontal="left"/>
      <protection hidden="1"/>
    </xf>
    <xf numFmtId="0" fontId="27" fillId="0" borderId="0" xfId="11" applyFont="1" applyAlignment="1" applyProtection="1">
      <alignment horizontal="left"/>
      <protection hidden="1"/>
    </xf>
    <xf numFmtId="0" fontId="17" fillId="0" borderId="0" xfId="11" applyFont="1" applyAlignment="1" applyProtection="1">
      <alignment horizontal="right" vertical="center"/>
      <protection hidden="1"/>
    </xf>
    <xf numFmtId="0" fontId="17" fillId="0" borderId="15" xfId="11" quotePrefix="1" applyFont="1" applyFill="1" applyBorder="1" applyAlignment="1" applyProtection="1">
      <alignment horizontal="center" vertical="center"/>
      <protection hidden="1"/>
    </xf>
    <xf numFmtId="0" fontId="17" fillId="0" borderId="15" xfId="11" quotePrefix="1" applyFont="1" applyFill="1" applyBorder="1" applyAlignment="1" applyProtection="1">
      <alignment horizontal="center"/>
      <protection hidden="1"/>
    </xf>
    <xf numFmtId="0" fontId="17" fillId="0" borderId="15" xfId="11" applyFont="1" applyFill="1" applyBorder="1" applyAlignment="1" applyProtection="1">
      <alignment horizontal="left"/>
      <protection hidden="1"/>
    </xf>
    <xf numFmtId="0" fontId="18" fillId="0" borderId="0" xfId="11" applyFont="1" applyBorder="1" applyAlignment="1" applyProtection="1">
      <alignment horizontal="right"/>
      <protection hidden="1"/>
    </xf>
    <xf numFmtId="0" fontId="17" fillId="0" borderId="16" xfId="11" applyFont="1" applyFill="1" applyBorder="1" applyAlignment="1" applyProtection="1">
      <alignment horizontal="center"/>
      <protection hidden="1"/>
    </xf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Fill="1" applyBorder="1" applyAlignment="1"/>
    <xf numFmtId="0" fontId="32" fillId="0" borderId="0" xfId="0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10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7" fillId="0" borderId="0" xfId="10" applyFont="1" applyBorder="1" applyAlignment="1"/>
    <xf numFmtId="3" fontId="17" fillId="0" borderId="18" xfId="11" applyNumberFormat="1" applyFont="1" applyBorder="1" applyProtection="1">
      <protection hidden="1"/>
    </xf>
    <xf numFmtId="4" fontId="26" fillId="0" borderId="7" xfId="11" applyNumberFormat="1" applyFont="1" applyBorder="1" applyAlignment="1" applyProtection="1">
      <alignment horizontal="right"/>
      <protection hidden="1"/>
    </xf>
    <xf numFmtId="3" fontId="17" fillId="0" borderId="19" xfId="11" applyNumberFormat="1" applyFont="1" applyBorder="1" applyProtection="1">
      <protection hidden="1"/>
    </xf>
    <xf numFmtId="4" fontId="26" fillId="0" borderId="3" xfId="11" applyNumberFormat="1" applyFont="1" applyBorder="1" applyAlignment="1" applyProtection="1">
      <alignment horizontal="right"/>
      <protection hidden="1"/>
    </xf>
    <xf numFmtId="0" fontId="7" fillId="0" borderId="5" xfId="0" applyFont="1" applyBorder="1" applyAlignment="1">
      <alignment horizontal="center" vertical="center"/>
    </xf>
    <xf numFmtId="0" fontId="17" fillId="0" borderId="0" xfId="14" applyFont="1" applyAlignment="1" applyProtection="1">
      <alignment horizontal="right" vertical="top"/>
      <protection hidden="1"/>
    </xf>
    <xf numFmtId="0" fontId="0" fillId="0" borderId="0" xfId="0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left" vertical="top"/>
    </xf>
    <xf numFmtId="0" fontId="2" fillId="11" borderId="20" xfId="0" applyFont="1" applyFill="1" applyBorder="1" applyAlignment="1">
      <alignment horizontal="right"/>
    </xf>
    <xf numFmtId="0" fontId="2" fillId="7" borderId="21" xfId="0" applyFont="1" applyFill="1" applyBorder="1" applyAlignment="1">
      <alignment horizontal="right"/>
    </xf>
    <xf numFmtId="0" fontId="29" fillId="0" borderId="9" xfId="0" applyFont="1" applyBorder="1" applyAlignment="1">
      <alignment horizontal="center"/>
    </xf>
    <xf numFmtId="0" fontId="2" fillId="11" borderId="20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3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11" fillId="0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3" fillId="0" borderId="0" xfId="0" applyFont="1" applyFill="1" applyBorder="1"/>
    <xf numFmtId="0" fontId="11" fillId="0" borderId="0" xfId="0" applyFont="1" applyFill="1" applyBorder="1"/>
    <xf numFmtId="0" fontId="0" fillId="0" borderId="0" xfId="0" applyFill="1" applyBorder="1"/>
    <xf numFmtId="0" fontId="21" fillId="0" borderId="0" xfId="0" applyFont="1" applyFill="1" applyBorder="1"/>
    <xf numFmtId="0" fontId="18" fillId="0" borderId="0" xfId="0" applyFont="1" applyFill="1" applyBorder="1" applyAlignment="1">
      <alignment vertical="center"/>
    </xf>
    <xf numFmtId="168" fontId="17" fillId="0" borderId="0" xfId="5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12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4" fillId="0" borderId="0" xfId="0" applyFont="1" applyAlignment="1">
      <alignment horizontal="center" vertical="center" readingOrder="1"/>
    </xf>
    <xf numFmtId="0" fontId="35" fillId="0" borderId="0" xfId="0" applyFont="1"/>
    <xf numFmtId="0" fontId="31" fillId="0" borderId="35" xfId="0" applyFont="1" applyBorder="1" applyAlignment="1">
      <alignment horizontal="left"/>
    </xf>
    <xf numFmtId="0" fontId="0" fillId="0" borderId="36" xfId="0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6" xfId="0" applyFont="1" applyBorder="1" applyAlignment="1">
      <alignment horizontal="right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31" fillId="0" borderId="38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31" fillId="0" borderId="41" xfId="0" applyFont="1" applyBorder="1" applyAlignment="1">
      <alignment horizontal="left"/>
    </xf>
    <xf numFmtId="0" fontId="0" fillId="0" borderId="42" xfId="0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 applyAlignment="1">
      <alignment horizontal="right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49" fontId="11" fillId="7" borderId="8" xfId="0" applyNumberFormat="1" applyFont="1" applyFill="1" applyBorder="1" applyAlignment="1">
      <alignment horizontal="left" vertical="center"/>
    </xf>
    <xf numFmtId="4" fontId="0" fillId="0" borderId="5" xfId="5" applyNumberFormat="1" applyFont="1" applyBorder="1"/>
    <xf numFmtId="0" fontId="11" fillId="0" borderId="7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49" fontId="0" fillId="0" borderId="22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34" fillId="0" borderId="49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9" fontId="2" fillId="8" borderId="9" xfId="0" applyNumberFormat="1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8" borderId="9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7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35" fillId="0" borderId="39" xfId="0" applyFont="1" applyBorder="1" applyAlignment="1">
      <alignment horizontal="center"/>
    </xf>
    <xf numFmtId="49" fontId="11" fillId="0" borderId="7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49" fontId="11" fillId="7" borderId="8" xfId="0" applyNumberFormat="1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11" fillId="0" borderId="22" xfId="0" applyNumberFormat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5" borderId="22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1" fillId="0" borderId="1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6" fillId="0" borderId="0" xfId="0" applyFont="1" applyAlignment="1"/>
    <xf numFmtId="0" fontId="12" fillId="7" borderId="22" xfId="0" applyFont="1" applyFill="1" applyBorder="1" applyAlignment="1">
      <alignment horizontal="right" vertical="center"/>
    </xf>
    <xf numFmtId="0" fontId="12" fillId="7" borderId="8" xfId="0" applyFont="1" applyFill="1" applyBorder="1" applyAlignment="1">
      <alignment horizontal="right" vertical="center"/>
    </xf>
    <xf numFmtId="49" fontId="11" fillId="0" borderId="9" xfId="0" applyNumberFormat="1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168" fontId="17" fillId="6" borderId="23" xfId="5" applyNumberFormat="1" applyFont="1" applyFill="1" applyBorder="1" applyAlignment="1">
      <alignment horizontal="center" vertical="center"/>
    </xf>
    <xf numFmtId="168" fontId="17" fillId="6" borderId="24" xfId="5" applyNumberFormat="1" applyFont="1" applyFill="1" applyBorder="1" applyAlignment="1">
      <alignment horizontal="center" vertical="center"/>
    </xf>
    <xf numFmtId="168" fontId="17" fillId="6" borderId="25" xfId="5" applyNumberFormat="1" applyFont="1" applyFill="1" applyBorder="1" applyAlignment="1">
      <alignment horizontal="center" vertical="center"/>
    </xf>
    <xf numFmtId="168" fontId="17" fillId="14" borderId="23" xfId="5" applyNumberFormat="1" applyFont="1" applyFill="1" applyBorder="1" applyAlignment="1">
      <alignment horizontal="center" vertical="center"/>
    </xf>
    <xf numFmtId="168" fontId="17" fillId="14" borderId="24" xfId="5" applyNumberFormat="1" applyFont="1" applyFill="1" applyBorder="1" applyAlignment="1">
      <alignment horizontal="center" vertical="center"/>
    </xf>
    <xf numFmtId="168" fontId="17" fillId="14" borderId="25" xfId="5" applyNumberFormat="1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/>
    <xf numFmtId="0" fontId="17" fillId="13" borderId="20" xfId="0" applyFont="1" applyFill="1" applyBorder="1" applyAlignment="1">
      <alignment horizontal="center" vertical="center"/>
    </xf>
    <xf numFmtId="0" fontId="17" fillId="15" borderId="23" xfId="0" applyFont="1" applyFill="1" applyBorder="1" applyAlignment="1">
      <alignment horizontal="left" vertical="center"/>
    </xf>
    <xf numFmtId="0" fontId="17" fillId="15" borderId="24" xfId="0" applyFont="1" applyFill="1" applyBorder="1" applyAlignment="1">
      <alignment horizontal="left" vertical="center"/>
    </xf>
    <xf numFmtId="0" fontId="17" fillId="15" borderId="25" xfId="0" applyFont="1" applyFill="1" applyBorder="1" applyAlignment="1">
      <alignment horizontal="left" vertical="center"/>
    </xf>
    <xf numFmtId="0" fontId="18" fillId="14" borderId="23" xfId="0" applyFont="1" applyFill="1" applyBorder="1" applyAlignment="1">
      <alignment horizontal="lef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8" fillId="14" borderId="25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right" vertical="center"/>
    </xf>
    <xf numFmtId="0" fontId="17" fillId="0" borderId="26" xfId="0" applyFont="1" applyBorder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4" fontId="13" fillId="2" borderId="26" xfId="5" applyNumberFormat="1" applyFont="1" applyFill="1" applyBorder="1" applyAlignment="1">
      <alignment vertical="center"/>
    </xf>
    <xf numFmtId="166" fontId="13" fillId="2" borderId="27" xfId="5" applyNumberFormat="1" applyFont="1" applyFill="1" applyBorder="1" applyAlignment="1">
      <alignment vertical="center"/>
    </xf>
    <xf numFmtId="166" fontId="13" fillId="2" borderId="28" xfId="5" applyNumberFormat="1" applyFont="1" applyFill="1" applyBorder="1" applyAlignment="1">
      <alignment vertical="center"/>
    </xf>
    <xf numFmtId="0" fontId="17" fillId="19" borderId="23" xfId="0" applyFont="1" applyFill="1" applyBorder="1" applyAlignment="1">
      <alignment horizontal="left" vertical="center"/>
    </xf>
    <xf numFmtId="0" fontId="17" fillId="19" borderId="24" xfId="0" applyFont="1" applyFill="1" applyBorder="1" applyAlignment="1">
      <alignment horizontal="left" vertical="center"/>
    </xf>
    <xf numFmtId="0" fontId="17" fillId="19" borderId="25" xfId="0" applyFont="1" applyFill="1" applyBorder="1" applyAlignment="1">
      <alignment horizontal="left" vertical="center"/>
    </xf>
    <xf numFmtId="166" fontId="13" fillId="19" borderId="23" xfId="5" applyNumberFormat="1" applyFont="1" applyFill="1" applyBorder="1" applyAlignment="1">
      <alignment vertical="center"/>
    </xf>
    <xf numFmtId="166" fontId="13" fillId="19" borderId="24" xfId="5" applyNumberFormat="1" applyFont="1" applyFill="1" applyBorder="1" applyAlignment="1">
      <alignment vertical="center"/>
    </xf>
    <xf numFmtId="166" fontId="13" fillId="19" borderId="25" xfId="5" applyNumberFormat="1" applyFont="1" applyFill="1" applyBorder="1" applyAlignment="1">
      <alignment vertical="center"/>
    </xf>
    <xf numFmtId="166" fontId="13" fillId="15" borderId="23" xfId="5" applyNumberFormat="1" applyFont="1" applyFill="1" applyBorder="1" applyAlignment="1">
      <alignment vertical="center"/>
    </xf>
    <xf numFmtId="166" fontId="13" fillId="15" borderId="24" xfId="5" applyNumberFormat="1" applyFont="1" applyFill="1" applyBorder="1" applyAlignment="1">
      <alignment vertical="center"/>
    </xf>
    <xf numFmtId="166" fontId="13" fillId="15" borderId="25" xfId="5" applyNumberFormat="1" applyFont="1" applyFill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4" fontId="13" fillId="2" borderId="18" xfId="5" applyNumberFormat="1" applyFont="1" applyFill="1" applyBorder="1" applyAlignment="1">
      <alignment vertical="center"/>
    </xf>
    <xf numFmtId="166" fontId="13" fillId="2" borderId="29" xfId="5" applyNumberFormat="1" applyFont="1" applyFill="1" applyBorder="1" applyAlignment="1">
      <alignment vertical="center"/>
    </xf>
    <xf numFmtId="166" fontId="13" fillId="2" borderId="19" xfId="5" applyNumberFormat="1" applyFont="1" applyFill="1" applyBorder="1" applyAlignment="1">
      <alignment vertical="center"/>
    </xf>
    <xf numFmtId="4" fontId="13" fillId="2" borderId="7" xfId="5" applyNumberFormat="1" applyFont="1" applyFill="1" applyBorder="1" applyAlignment="1">
      <alignment vertical="center"/>
    </xf>
    <xf numFmtId="166" fontId="13" fillId="2" borderId="0" xfId="5" applyNumberFormat="1" applyFont="1" applyFill="1" applyBorder="1" applyAlignment="1">
      <alignment vertical="center"/>
    </xf>
    <xf numFmtId="166" fontId="13" fillId="2" borderId="3" xfId="5" applyNumberFormat="1" applyFont="1" applyFill="1" applyBorder="1" applyAlignment="1">
      <alignment vertical="center"/>
    </xf>
    <xf numFmtId="4" fontId="13" fillId="2" borderId="10" xfId="5" applyNumberFormat="1" applyFont="1" applyFill="1" applyBorder="1" applyAlignment="1">
      <alignment vertical="center"/>
    </xf>
    <xf numFmtId="166" fontId="13" fillId="2" borderId="9" xfId="5" applyNumberFormat="1" applyFont="1" applyFill="1" applyBorder="1" applyAlignment="1">
      <alignment vertical="center"/>
    </xf>
    <xf numFmtId="166" fontId="13" fillId="2" borderId="2" xfId="5" applyNumberFormat="1" applyFont="1" applyFill="1" applyBorder="1" applyAlignment="1">
      <alignment vertical="center"/>
    </xf>
    <xf numFmtId="0" fontId="23" fillId="18" borderId="22" xfId="0" applyFont="1" applyFill="1" applyBorder="1" applyAlignment="1">
      <alignment horizontal="center" vertical="center"/>
    </xf>
    <xf numFmtId="0" fontId="23" fillId="18" borderId="8" xfId="0" applyFont="1" applyFill="1" applyBorder="1" applyAlignment="1">
      <alignment horizontal="center" vertical="center"/>
    </xf>
    <xf numFmtId="0" fontId="0" fillId="18" borderId="8" xfId="0" applyFill="1" applyBorder="1" applyAlignment="1"/>
    <xf numFmtId="0" fontId="0" fillId="18" borderId="6" xfId="0" applyFill="1" applyBorder="1" applyAlignment="1"/>
    <xf numFmtId="0" fontId="18" fillId="13" borderId="5" xfId="0" applyFont="1" applyFill="1" applyBorder="1" applyAlignment="1">
      <alignment horizontal="right" vertical="center"/>
    </xf>
    <xf numFmtId="0" fontId="18" fillId="13" borderId="5" xfId="0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8" borderId="5" xfId="0" applyFont="1" applyFill="1" applyBorder="1" applyAlignment="1">
      <alignment horizontal="center" vertical="center"/>
    </xf>
    <xf numFmtId="0" fontId="0" fillId="0" borderId="5" xfId="0" applyBorder="1" applyAlignment="1"/>
    <xf numFmtId="0" fontId="17" fillId="13" borderId="5" xfId="0" applyFont="1" applyFill="1" applyBorder="1" applyAlignment="1">
      <alignment horizontal="center" vertical="center"/>
    </xf>
    <xf numFmtId="0" fontId="23" fillId="17" borderId="22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0" fillId="17" borderId="8" xfId="0" applyFill="1" applyBorder="1" applyAlignment="1"/>
    <xf numFmtId="0" fontId="0" fillId="17" borderId="6" xfId="0" applyFill="1" applyBorder="1" applyAlignment="1"/>
    <xf numFmtId="0" fontId="18" fillId="13" borderId="21" xfId="0" applyFont="1" applyFill="1" applyBorder="1" applyAlignment="1">
      <alignment horizontal="right" vertical="center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7" xfId="0" applyFont="1" applyBorder="1" applyAlignment="1"/>
    <xf numFmtId="0" fontId="17" fillId="0" borderId="0" xfId="0" applyFont="1" applyBorder="1" applyAlignment="1"/>
    <xf numFmtId="0" fontId="17" fillId="0" borderId="3" xfId="0" applyFont="1" applyBorder="1" applyAlignment="1"/>
    <xf numFmtId="0" fontId="12" fillId="20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center"/>
    </xf>
    <xf numFmtId="0" fontId="17" fillId="0" borderId="7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36" fillId="21" borderId="1" xfId="0" applyFont="1" applyFill="1" applyBorder="1" applyAlignment="1">
      <alignment horizontal="center" vertical="center"/>
    </xf>
    <xf numFmtId="0" fontId="37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7" fillId="22" borderId="1" xfId="0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center" vertical="center"/>
    </xf>
    <xf numFmtId="0" fontId="36" fillId="23" borderId="1" xfId="0" applyFont="1" applyFill="1" applyBorder="1" applyAlignment="1">
      <alignment horizontal="center" vertical="center"/>
    </xf>
    <xf numFmtId="0" fontId="37" fillId="23" borderId="1" xfId="0" applyFont="1" applyFill="1" applyBorder="1" applyAlignment="1">
      <alignment horizontal="center" vertical="center"/>
    </xf>
    <xf numFmtId="0" fontId="17" fillId="0" borderId="0" xfId="11" applyFont="1" applyAlignment="1" applyProtection="1">
      <alignment horizontal="left" vertical="center" wrapText="1"/>
      <protection hidden="1"/>
    </xf>
    <xf numFmtId="0" fontId="17" fillId="0" borderId="0" xfId="11" applyFont="1" applyBorder="1" applyAlignment="1" applyProtection="1">
      <alignment horizontal="left" vertical="center" wrapText="1"/>
      <protection hidden="1"/>
    </xf>
    <xf numFmtId="0" fontId="31" fillId="0" borderId="0" xfId="0" applyFont="1" applyAlignment="1">
      <alignment horizontal="left" vertical="center"/>
    </xf>
    <xf numFmtId="0" fontId="18" fillId="0" borderId="11" xfId="11" applyFont="1" applyBorder="1" applyAlignment="1" applyProtection="1">
      <alignment horizontal="center" vertical="center"/>
      <protection hidden="1"/>
    </xf>
    <xf numFmtId="0" fontId="18" fillId="0" borderId="12" xfId="11" applyFont="1" applyBorder="1" applyAlignment="1" applyProtection="1">
      <alignment horizontal="center" vertical="center"/>
      <protection hidden="1"/>
    </xf>
    <xf numFmtId="0" fontId="18" fillId="0" borderId="13" xfId="11" applyFont="1" applyBorder="1" applyAlignment="1" applyProtection="1">
      <alignment horizontal="center" vertical="center"/>
      <protection hidden="1"/>
    </xf>
    <xf numFmtId="0" fontId="2" fillId="8" borderId="2" xfId="0" applyFont="1" applyFill="1" applyBorder="1" applyAlignment="1">
      <alignment horizontal="right" vertical="center"/>
    </xf>
    <xf numFmtId="0" fontId="2" fillId="8" borderId="4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171" fontId="18" fillId="0" borderId="29" xfId="11" applyNumberFormat="1" applyFont="1" applyBorder="1" applyAlignment="1" applyProtection="1">
      <alignment horizontal="center" vertical="center"/>
      <protection hidden="1"/>
    </xf>
    <xf numFmtId="171" fontId="18" fillId="0" borderId="31" xfId="11" applyNumberFormat="1" applyFont="1" applyBorder="1" applyAlignment="1" applyProtection="1">
      <alignment horizontal="center" vertical="center"/>
      <protection hidden="1"/>
    </xf>
    <xf numFmtId="171" fontId="18" fillId="0" borderId="0" xfId="11" applyNumberFormat="1" applyFont="1" applyBorder="1" applyAlignment="1" applyProtection="1">
      <alignment horizontal="center" vertical="center"/>
      <protection hidden="1"/>
    </xf>
    <xf numFmtId="171" fontId="18" fillId="0" borderId="34" xfId="11" applyNumberFormat="1" applyFont="1" applyBorder="1" applyAlignment="1" applyProtection="1">
      <alignment horizontal="center" vertical="center"/>
      <protection hidden="1"/>
    </xf>
    <xf numFmtId="171" fontId="18" fillId="0" borderId="27" xfId="11" applyNumberFormat="1" applyFont="1" applyBorder="1" applyAlignment="1" applyProtection="1">
      <alignment horizontal="center" vertical="center"/>
      <protection hidden="1"/>
    </xf>
    <xf numFmtId="171" fontId="18" fillId="0" borderId="30" xfId="11" applyNumberFormat="1" applyFont="1" applyBorder="1" applyAlignment="1" applyProtection="1">
      <alignment horizontal="center" vertical="center"/>
      <protection hidden="1"/>
    </xf>
    <xf numFmtId="171" fontId="18" fillId="0" borderId="18" xfId="11" applyNumberFormat="1" applyFont="1" applyBorder="1" applyAlignment="1" applyProtection="1">
      <alignment horizontal="center" vertical="center"/>
      <protection hidden="1"/>
    </xf>
    <xf numFmtId="171" fontId="18" fillId="0" borderId="19" xfId="11" applyNumberFormat="1" applyFont="1" applyBorder="1" applyAlignment="1" applyProtection="1">
      <alignment horizontal="center" vertical="center"/>
      <protection hidden="1"/>
    </xf>
    <xf numFmtId="171" fontId="18" fillId="0" borderId="7" xfId="11" applyNumberFormat="1" applyFont="1" applyBorder="1" applyAlignment="1" applyProtection="1">
      <alignment horizontal="center" vertical="center"/>
      <protection hidden="1"/>
    </xf>
    <xf numFmtId="171" fontId="18" fillId="0" borderId="3" xfId="11" applyNumberFormat="1" applyFont="1" applyBorder="1" applyAlignment="1" applyProtection="1">
      <alignment horizontal="center" vertical="center"/>
      <protection hidden="1"/>
    </xf>
    <xf numFmtId="171" fontId="18" fillId="0" borderId="26" xfId="11" applyNumberFormat="1" applyFont="1" applyBorder="1" applyAlignment="1" applyProtection="1">
      <alignment horizontal="center" vertical="center"/>
      <protection hidden="1"/>
    </xf>
    <xf numFmtId="171" fontId="18" fillId="0" borderId="28" xfId="11" applyNumberFormat="1" applyFont="1" applyBorder="1" applyAlignment="1" applyProtection="1">
      <alignment horizontal="center" vertical="center"/>
      <protection hidden="1"/>
    </xf>
    <xf numFmtId="4" fontId="17" fillId="0" borderId="10" xfId="11" applyNumberFormat="1" applyFont="1" applyBorder="1" applyAlignment="1" applyProtection="1">
      <alignment horizontal="right"/>
      <protection hidden="1"/>
    </xf>
    <xf numFmtId="4" fontId="17" fillId="0" borderId="2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/>
      <protection hidden="1"/>
    </xf>
    <xf numFmtId="4" fontId="17" fillId="0" borderId="3" xfId="11" applyNumberFormat="1" applyFont="1" applyBorder="1" applyAlignment="1" applyProtection="1">
      <alignment horizontal="right"/>
      <protection hidden="1"/>
    </xf>
    <xf numFmtId="4" fontId="26" fillId="0" borderId="17" xfId="11" applyNumberFormat="1" applyFont="1" applyBorder="1" applyAlignment="1" applyProtection="1">
      <alignment horizontal="right"/>
      <protection hidden="1"/>
    </xf>
    <xf numFmtId="4" fontId="26" fillId="0" borderId="4" xfId="11" applyNumberFormat="1" applyFont="1" applyBorder="1" applyAlignment="1" applyProtection="1">
      <alignment horizontal="right"/>
      <protection hidden="1"/>
    </xf>
    <xf numFmtId="0" fontId="17" fillId="0" borderId="0" xfId="10" applyFont="1" applyBorder="1" applyAlignment="1"/>
    <xf numFmtId="4" fontId="17" fillId="0" borderId="34" xfId="11" applyNumberFormat="1" applyFont="1" applyBorder="1" applyAlignment="1" applyProtection="1">
      <alignment horizontal="right"/>
      <protection hidden="1"/>
    </xf>
    <xf numFmtId="4" fontId="17" fillId="0" borderId="7" xfId="11" applyNumberFormat="1" applyFont="1" applyBorder="1" applyAlignment="1" applyProtection="1">
      <alignment horizontal="right" vertical="center"/>
      <protection hidden="1"/>
    </xf>
    <xf numFmtId="4" fontId="17" fillId="0" borderId="34" xfId="11" applyNumberFormat="1" applyFont="1" applyBorder="1" applyAlignment="1" applyProtection="1">
      <alignment horizontal="right" vertical="center"/>
      <protection hidden="1"/>
    </xf>
    <xf numFmtId="4" fontId="17" fillId="0" borderId="3" xfId="11" applyNumberFormat="1" applyFont="1" applyBorder="1" applyAlignment="1" applyProtection="1">
      <alignment horizontal="right" vertical="center"/>
      <protection hidden="1"/>
    </xf>
    <xf numFmtId="4" fontId="26" fillId="0" borderId="26" xfId="11" applyNumberFormat="1" applyFont="1" applyBorder="1" applyAlignment="1" applyProtection="1">
      <alignment horizontal="right"/>
      <protection hidden="1"/>
    </xf>
    <xf numFmtId="4" fontId="26" fillId="0" borderId="28" xfId="11" applyNumberFormat="1" applyFont="1" applyBorder="1" applyAlignment="1" applyProtection="1">
      <alignment horizontal="right"/>
      <protection hidden="1"/>
    </xf>
    <xf numFmtId="4" fontId="17" fillId="0" borderId="33" xfId="11" applyNumberFormat="1" applyFont="1" applyBorder="1" applyAlignment="1" applyProtection="1">
      <alignment horizontal="right"/>
      <protection hidden="1"/>
    </xf>
    <xf numFmtId="3" fontId="17" fillId="0" borderId="7" xfId="11" applyNumberFormat="1" applyFont="1" applyBorder="1" applyAlignment="1" applyProtection="1">
      <alignment horizontal="right"/>
      <protection hidden="1"/>
    </xf>
    <xf numFmtId="4" fontId="26" fillId="0" borderId="10" xfId="11" applyNumberFormat="1" applyFont="1" applyBorder="1" applyAlignment="1" applyProtection="1">
      <alignment horizontal="right"/>
      <protection hidden="1"/>
    </xf>
    <xf numFmtId="4" fontId="26" fillId="0" borderId="2" xfId="11" applyNumberFormat="1" applyFont="1" applyBorder="1" applyAlignment="1" applyProtection="1">
      <alignment horizontal="right"/>
      <protection hidden="1"/>
    </xf>
    <xf numFmtId="4" fontId="18" fillId="0" borderId="17" xfId="11" applyNumberFormat="1" applyFont="1" applyBorder="1" applyAlignment="1" applyProtection="1">
      <alignment horizontal="right"/>
      <protection hidden="1"/>
    </xf>
    <xf numFmtId="4" fontId="18" fillId="0" borderId="4" xfId="11" applyNumberFormat="1" applyFont="1" applyBorder="1" applyAlignment="1" applyProtection="1">
      <alignment horizontal="right"/>
      <protection hidden="1"/>
    </xf>
    <xf numFmtId="4" fontId="18" fillId="0" borderId="10" xfId="11" applyNumberFormat="1" applyFont="1" applyBorder="1" applyAlignment="1" applyProtection="1">
      <alignment horizontal="right"/>
      <protection hidden="1"/>
    </xf>
    <xf numFmtId="4" fontId="18" fillId="0" borderId="2" xfId="11" applyNumberFormat="1" applyFont="1" applyBorder="1" applyAlignment="1" applyProtection="1">
      <alignment horizontal="right"/>
      <protection hidden="1"/>
    </xf>
    <xf numFmtId="4" fontId="26" fillId="0" borderId="32" xfId="11" applyNumberFormat="1" applyFont="1" applyBorder="1" applyAlignment="1" applyProtection="1">
      <alignment horizontal="right"/>
      <protection hidden="1"/>
    </xf>
    <xf numFmtId="4" fontId="18" fillId="0" borderId="32" xfId="11" applyNumberFormat="1" applyFont="1" applyBorder="1" applyAlignment="1" applyProtection="1">
      <alignment horizontal="right"/>
      <protection hidden="1"/>
    </xf>
    <xf numFmtId="4" fontId="18" fillId="0" borderId="33" xfId="11" applyNumberFormat="1" applyFont="1" applyBorder="1" applyAlignment="1" applyProtection="1">
      <alignment horizontal="right"/>
      <protection hidden="1"/>
    </xf>
    <xf numFmtId="4" fontId="26" fillId="0" borderId="30" xfId="11" applyNumberFormat="1" applyFont="1" applyBorder="1" applyAlignment="1" applyProtection="1">
      <alignment horizontal="right"/>
      <protection hidden="1"/>
    </xf>
    <xf numFmtId="3" fontId="17" fillId="0" borderId="18" xfId="11" applyNumberFormat="1" applyFont="1" applyBorder="1" applyProtection="1">
      <protection hidden="1"/>
    </xf>
    <xf numFmtId="3" fontId="17" fillId="0" borderId="31" xfId="11" applyNumberFormat="1" applyFont="1" applyBorder="1" applyProtection="1">
      <protection hidden="1"/>
    </xf>
    <xf numFmtId="4" fontId="26" fillId="0" borderId="33" xfId="11" applyNumberFormat="1" applyFont="1" applyBorder="1" applyAlignment="1" applyProtection="1">
      <alignment horizontal="right"/>
      <protection hidden="1"/>
    </xf>
    <xf numFmtId="4" fontId="17" fillId="0" borderId="17" xfId="11" applyNumberFormat="1" applyFont="1" applyBorder="1" applyAlignment="1" applyProtection="1">
      <alignment horizontal="right"/>
      <protection hidden="1"/>
    </xf>
    <xf numFmtId="4" fontId="17" fillId="0" borderId="32" xfId="11" applyNumberFormat="1" applyFont="1" applyBorder="1" applyAlignment="1" applyProtection="1">
      <alignment horizontal="right"/>
      <protection hidden="1"/>
    </xf>
    <xf numFmtId="4" fontId="17" fillId="0" borderId="7" xfId="13" applyNumberFormat="1" applyFont="1" applyBorder="1"/>
    <xf numFmtId="4" fontId="17" fillId="0" borderId="34" xfId="13" applyNumberFormat="1" applyFont="1" applyBorder="1"/>
    <xf numFmtId="4" fontId="26" fillId="0" borderId="26" xfId="13" applyNumberFormat="1" applyFont="1" applyBorder="1"/>
    <xf numFmtId="4" fontId="26" fillId="0" borderId="30" xfId="13" applyNumberFormat="1" applyFont="1" applyBorder="1"/>
    <xf numFmtId="4" fontId="17" fillId="0" borderId="10" xfId="13" applyNumberFormat="1" applyFont="1" applyBorder="1"/>
    <xf numFmtId="4" fontId="17" fillId="0" borderId="33" xfId="13" applyNumberFormat="1" applyFont="1" applyBorder="1"/>
    <xf numFmtId="4" fontId="26" fillId="0" borderId="17" xfId="13" applyNumberFormat="1" applyFont="1" applyBorder="1"/>
    <xf numFmtId="4" fontId="26" fillId="0" borderId="32" xfId="13" applyNumberFormat="1" applyFont="1" applyBorder="1"/>
    <xf numFmtId="4" fontId="26" fillId="0" borderId="10" xfId="13" applyNumberFormat="1" applyFont="1" applyBorder="1"/>
    <xf numFmtId="4" fontId="26" fillId="0" borderId="33" xfId="13" applyNumberFormat="1" applyFont="1" applyBorder="1"/>
    <xf numFmtId="4" fontId="17" fillId="0" borderId="2" xfId="13" applyNumberFormat="1" applyFont="1" applyBorder="1"/>
    <xf numFmtId="4" fontId="26" fillId="0" borderId="28" xfId="13" applyNumberFormat="1" applyFont="1" applyBorder="1"/>
    <xf numFmtId="3" fontId="17" fillId="0" borderId="18" xfId="13" applyNumberFormat="1" applyFont="1" applyBorder="1"/>
    <xf numFmtId="3" fontId="17" fillId="0" borderId="31" xfId="13" applyNumberFormat="1" applyFont="1" applyBorder="1"/>
    <xf numFmtId="4" fontId="17" fillId="0" borderId="3" xfId="13" applyNumberFormat="1" applyFont="1" applyBorder="1"/>
    <xf numFmtId="4" fontId="26" fillId="0" borderId="4" xfId="13" applyNumberFormat="1" applyFont="1" applyBorder="1"/>
    <xf numFmtId="4" fontId="26" fillId="0" borderId="2" xfId="13" applyNumberFormat="1" applyFont="1" applyBorder="1"/>
    <xf numFmtId="3" fontId="17" fillId="0" borderId="19" xfId="13" applyNumberFormat="1" applyFont="1" applyBorder="1"/>
    <xf numFmtId="0" fontId="31" fillId="0" borderId="9" xfId="0" applyFont="1" applyBorder="1" applyAlignment="1">
      <alignment horizontal="left" vertical="center"/>
    </xf>
    <xf numFmtId="0" fontId="18" fillId="0" borderId="11" xfId="13" applyFont="1" applyBorder="1" applyAlignment="1">
      <alignment horizontal="center" vertical="center"/>
    </xf>
    <xf numFmtId="0" fontId="18" fillId="0" borderId="12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2" fillId="8" borderId="3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1" fontId="18" fillId="0" borderId="18" xfId="13" applyNumberFormat="1" applyFont="1" applyBorder="1" applyAlignment="1">
      <alignment horizontal="center" vertical="center"/>
    </xf>
    <xf numFmtId="171" fontId="18" fillId="0" borderId="31" xfId="13" applyNumberFormat="1" applyFont="1" applyBorder="1" applyAlignment="1">
      <alignment horizontal="center" vertical="center"/>
    </xf>
    <xf numFmtId="171" fontId="18" fillId="0" borderId="7" xfId="13" applyNumberFormat="1" applyFont="1" applyBorder="1" applyAlignment="1">
      <alignment horizontal="center" vertical="center"/>
    </xf>
    <xf numFmtId="171" fontId="18" fillId="0" borderId="34" xfId="13" applyNumberFormat="1" applyFont="1" applyBorder="1" applyAlignment="1">
      <alignment horizontal="center" vertical="center"/>
    </xf>
    <xf numFmtId="171" fontId="18" fillId="0" borderId="26" xfId="13" applyNumberFormat="1" applyFont="1" applyBorder="1" applyAlignment="1">
      <alignment horizontal="center" vertical="center"/>
    </xf>
    <xf numFmtId="171" fontId="18" fillId="0" borderId="30" xfId="13" applyNumberFormat="1" applyFont="1" applyBorder="1" applyAlignment="1">
      <alignment horizontal="center" vertical="center"/>
    </xf>
    <xf numFmtId="171" fontId="18" fillId="0" borderId="19" xfId="13" applyNumberFormat="1" applyFont="1" applyBorder="1" applyAlignment="1">
      <alignment horizontal="center" vertical="center"/>
    </xf>
    <xf numFmtId="171" fontId="18" fillId="0" borderId="3" xfId="13" applyNumberFormat="1" applyFont="1" applyBorder="1" applyAlignment="1">
      <alignment horizontal="center" vertical="center"/>
    </xf>
    <xf numFmtId="171" fontId="18" fillId="0" borderId="28" xfId="13" applyNumberFormat="1" applyFont="1" applyBorder="1" applyAlignment="1">
      <alignment horizontal="center" vertical="center"/>
    </xf>
    <xf numFmtId="4" fontId="17" fillId="0" borderId="7" xfId="12" quotePrefix="1" applyNumberFormat="1" applyFont="1" applyBorder="1" applyAlignment="1" applyProtection="1">
      <protection hidden="1"/>
    </xf>
    <xf numFmtId="4" fontId="17" fillId="0" borderId="34" xfId="12" quotePrefix="1" applyNumberFormat="1" applyFont="1" applyBorder="1" applyAlignment="1" applyProtection="1">
      <protection hidden="1"/>
    </xf>
    <xf numFmtId="4" fontId="26" fillId="0" borderId="17" xfId="12" applyNumberFormat="1" applyFont="1" applyBorder="1" applyAlignment="1" applyProtection="1">
      <protection hidden="1"/>
    </xf>
    <xf numFmtId="4" fontId="26" fillId="0" borderId="32" xfId="12" applyNumberFormat="1" applyFont="1" applyBorder="1" applyAlignment="1" applyProtection="1">
      <protection hidden="1"/>
    </xf>
    <xf numFmtId="4" fontId="17" fillId="0" borderId="10" xfId="12" applyNumberFormat="1" applyFont="1" applyBorder="1" applyAlignment="1" applyProtection="1">
      <protection hidden="1"/>
    </xf>
    <xf numFmtId="4" fontId="17" fillId="0" borderId="33" xfId="12" applyNumberFormat="1" applyFont="1" applyBorder="1" applyAlignment="1" applyProtection="1">
      <protection hidden="1"/>
    </xf>
    <xf numFmtId="4" fontId="26" fillId="0" borderId="26" xfId="14" applyNumberFormat="1" applyFont="1" applyBorder="1" applyAlignment="1" applyProtection="1">
      <alignment horizontal="right"/>
      <protection hidden="1"/>
    </xf>
    <xf numFmtId="4" fontId="26" fillId="0" borderId="30" xfId="14" applyNumberFormat="1" applyFont="1" applyBorder="1" applyAlignment="1" applyProtection="1">
      <alignment horizontal="right"/>
      <protection hidden="1"/>
    </xf>
    <xf numFmtId="4" fontId="26" fillId="0" borderId="17" xfId="14" applyNumberFormat="1" applyFont="1" applyBorder="1" applyAlignment="1" applyProtection="1">
      <alignment horizontal="right"/>
      <protection hidden="1"/>
    </xf>
    <xf numFmtId="4" fontId="26" fillId="0" borderId="32" xfId="14" applyNumberFormat="1" applyFont="1" applyBorder="1" applyAlignment="1" applyProtection="1">
      <alignment horizontal="right"/>
      <protection hidden="1"/>
    </xf>
    <xf numFmtId="4" fontId="26" fillId="0" borderId="10" xfId="14" applyNumberFormat="1" applyFont="1" applyBorder="1" applyAlignment="1" applyProtection="1">
      <alignment horizontal="right"/>
      <protection hidden="1"/>
    </xf>
    <xf numFmtId="4" fontId="26" fillId="0" borderId="33" xfId="14" applyNumberFormat="1" applyFont="1" applyBorder="1" applyAlignment="1" applyProtection="1">
      <alignment horizontal="right"/>
      <protection hidden="1"/>
    </xf>
    <xf numFmtId="4" fontId="17" fillId="0" borderId="7" xfId="12" applyNumberFormat="1" applyFont="1" applyBorder="1" applyAlignment="1" applyProtection="1">
      <protection hidden="1"/>
    </xf>
    <xf numFmtId="4" fontId="17" fillId="0" borderId="34" xfId="12" applyNumberFormat="1" applyFont="1" applyBorder="1" applyAlignment="1" applyProtection="1">
      <protection hidden="1"/>
    </xf>
    <xf numFmtId="4" fontId="17" fillId="0" borderId="7" xfId="12" applyNumberFormat="1" applyFont="1" applyFill="1" applyBorder="1" applyAlignment="1" applyProtection="1">
      <protection hidden="1"/>
    </xf>
    <xf numFmtId="4" fontId="17" fillId="0" borderId="34" xfId="12" applyNumberFormat="1" applyFont="1" applyFill="1" applyBorder="1" applyAlignment="1" applyProtection="1">
      <protection hidden="1"/>
    </xf>
    <xf numFmtId="4" fontId="17" fillId="0" borderId="17" xfId="12" applyNumberFormat="1" applyFont="1" applyFill="1" applyBorder="1" applyAlignment="1" applyProtection="1">
      <protection hidden="1"/>
    </xf>
    <xf numFmtId="4" fontId="17" fillId="0" borderId="32" xfId="12" applyNumberFormat="1" applyFont="1" applyFill="1" applyBorder="1" applyAlignment="1" applyProtection="1">
      <protection hidden="1"/>
    </xf>
    <xf numFmtId="4" fontId="26" fillId="0" borderId="17" xfId="11" applyNumberFormat="1" applyFont="1" applyBorder="1" applyAlignment="1" applyProtection="1">
      <alignment horizontal="right" vertical="center"/>
      <protection hidden="1"/>
    </xf>
    <xf numFmtId="4" fontId="26" fillId="0" borderId="32" xfId="11" applyNumberFormat="1" applyFont="1" applyBorder="1" applyAlignment="1" applyProtection="1">
      <alignment horizontal="right" vertical="center"/>
      <protection hidden="1"/>
    </xf>
    <xf numFmtId="4" fontId="17" fillId="0" borderId="17" xfId="14" applyNumberFormat="1" applyFont="1" applyBorder="1" applyAlignment="1" applyProtection="1">
      <alignment horizontal="right"/>
      <protection hidden="1"/>
    </xf>
    <xf numFmtId="4" fontId="17" fillId="0" borderId="32" xfId="14" applyNumberFormat="1" applyFont="1" applyBorder="1" applyAlignment="1" applyProtection="1">
      <alignment horizontal="right"/>
      <protection hidden="1"/>
    </xf>
    <xf numFmtId="4" fontId="17" fillId="0" borderId="10" xfId="14" applyNumberFormat="1" applyFont="1" applyBorder="1" applyAlignment="1" applyProtection="1">
      <alignment horizontal="right"/>
      <protection hidden="1"/>
    </xf>
    <xf numFmtId="4" fontId="17" fillId="0" borderId="33" xfId="14" applyNumberFormat="1" applyFont="1" applyBorder="1" applyAlignment="1" applyProtection="1">
      <alignment horizontal="right"/>
      <protection hidden="1"/>
    </xf>
    <xf numFmtId="4" fontId="26" fillId="0" borderId="27" xfId="14" applyNumberFormat="1" applyFont="1" applyBorder="1" applyAlignment="1" applyProtection="1">
      <alignment horizontal="right"/>
      <protection hidden="1"/>
    </xf>
    <xf numFmtId="3" fontId="17" fillId="0" borderId="18" xfId="12" applyNumberFormat="1" applyFont="1" applyBorder="1" applyAlignment="1" applyProtection="1">
      <alignment horizontal="left"/>
      <protection hidden="1"/>
    </xf>
    <xf numFmtId="3" fontId="17" fillId="0" borderId="31" xfId="12" applyNumberFormat="1" applyFont="1" applyBorder="1" applyAlignment="1" applyProtection="1">
      <alignment horizontal="left"/>
      <protection hidden="1"/>
    </xf>
    <xf numFmtId="4" fontId="17" fillId="0" borderId="10" xfId="12" quotePrefix="1" applyNumberFormat="1" applyFont="1" applyBorder="1" applyAlignment="1" applyProtection="1">
      <protection hidden="1"/>
    </xf>
    <xf numFmtId="4" fontId="17" fillId="0" borderId="33" xfId="12" quotePrefix="1" applyNumberFormat="1" applyFont="1" applyBorder="1" applyAlignment="1" applyProtection="1">
      <protection hidden="1"/>
    </xf>
    <xf numFmtId="4" fontId="26" fillId="0" borderId="1" xfId="11" applyNumberFormat="1" applyFont="1" applyBorder="1" applyAlignment="1" applyProtection="1">
      <alignment horizontal="right"/>
      <protection hidden="1"/>
    </xf>
    <xf numFmtId="4" fontId="17" fillId="0" borderId="9" xfId="12" applyNumberFormat="1" applyFont="1" applyBorder="1" applyAlignment="1" applyProtection="1">
      <protection hidden="1"/>
    </xf>
    <xf numFmtId="4" fontId="26" fillId="0" borderId="1" xfId="14" applyNumberFormat="1" applyFont="1" applyBorder="1" applyAlignment="1" applyProtection="1">
      <alignment horizontal="right"/>
      <protection hidden="1"/>
    </xf>
    <xf numFmtId="4" fontId="26" fillId="0" borderId="9" xfId="14" applyNumberFormat="1" applyFont="1" applyBorder="1" applyAlignment="1" applyProtection="1">
      <alignment horizontal="right"/>
      <protection hidden="1"/>
    </xf>
    <xf numFmtId="4" fontId="17" fillId="0" borderId="0" xfId="12" applyNumberFormat="1" applyFont="1" applyBorder="1" applyAlignment="1" applyProtection="1">
      <protection hidden="1"/>
    </xf>
    <xf numFmtId="4" fontId="17" fillId="0" borderId="0" xfId="12" quotePrefix="1" applyNumberFormat="1" applyFont="1" applyBorder="1" applyAlignment="1" applyProtection="1">
      <protection hidden="1"/>
    </xf>
    <xf numFmtId="4" fontId="26" fillId="0" borderId="9" xfId="11" applyNumberFormat="1" applyFont="1" applyBorder="1" applyAlignment="1" applyProtection="1">
      <alignment horizontal="right"/>
      <protection hidden="1"/>
    </xf>
    <xf numFmtId="4" fontId="17" fillId="0" borderId="0" xfId="12" applyNumberFormat="1" applyFont="1" applyFill="1" applyBorder="1" applyAlignment="1" applyProtection="1">
      <protection hidden="1"/>
    </xf>
    <xf numFmtId="4" fontId="17" fillId="0" borderId="1" xfId="12" applyNumberFormat="1" applyFont="1" applyFill="1" applyBorder="1" applyAlignment="1" applyProtection="1">
      <protection hidden="1"/>
    </xf>
    <xf numFmtId="4" fontId="17" fillId="0" borderId="1" xfId="14" applyNumberFormat="1" applyFont="1" applyBorder="1" applyAlignment="1" applyProtection="1">
      <alignment horizontal="right"/>
      <protection hidden="1"/>
    </xf>
    <xf numFmtId="4" fontId="17" fillId="0" borderId="9" xfId="14" applyNumberFormat="1" applyFont="1" applyBorder="1" applyAlignment="1" applyProtection="1">
      <alignment horizontal="right"/>
      <protection hidden="1"/>
    </xf>
    <xf numFmtId="4" fontId="26" fillId="0" borderId="1" xfId="11" applyNumberFormat="1" applyFont="1" applyBorder="1" applyAlignment="1" applyProtection="1">
      <alignment horizontal="right" vertical="center"/>
      <protection hidden="1"/>
    </xf>
    <xf numFmtId="4" fontId="17" fillId="0" borderId="9" xfId="12" quotePrefix="1" applyNumberFormat="1" applyFont="1" applyBorder="1" applyAlignment="1" applyProtection="1">
      <protection hidden="1"/>
    </xf>
    <xf numFmtId="0" fontId="18" fillId="0" borderId="11" xfId="12" applyFont="1" applyBorder="1" applyAlignment="1" applyProtection="1">
      <alignment horizontal="center" vertical="center"/>
      <protection hidden="1"/>
    </xf>
    <xf numFmtId="0" fontId="18" fillId="0" borderId="12" xfId="12" applyFont="1" applyBorder="1" applyAlignment="1" applyProtection="1">
      <alignment horizontal="center" vertical="center"/>
      <protection hidden="1"/>
    </xf>
    <xf numFmtId="0" fontId="18" fillId="0" borderId="13" xfId="12" applyFont="1" applyBorder="1" applyAlignment="1" applyProtection="1">
      <alignment horizontal="center" vertical="center"/>
      <protection hidden="1"/>
    </xf>
    <xf numFmtId="0" fontId="18" fillId="0" borderId="18" xfId="12" applyFont="1" applyBorder="1" applyAlignment="1" applyProtection="1">
      <alignment horizontal="center" vertical="center"/>
      <protection hidden="1"/>
    </xf>
    <xf numFmtId="0" fontId="18" fillId="0" borderId="29" xfId="12" applyFont="1" applyBorder="1" applyAlignment="1" applyProtection="1">
      <alignment horizontal="center" vertical="center"/>
      <protection hidden="1"/>
    </xf>
    <xf numFmtId="0" fontId="18" fillId="0" borderId="7" xfId="12" applyFont="1" applyBorder="1" applyAlignment="1" applyProtection="1">
      <alignment horizontal="center" vertical="center"/>
      <protection hidden="1"/>
    </xf>
    <xf numFmtId="0" fontId="18" fillId="0" borderId="0" xfId="12" applyFont="1" applyBorder="1" applyAlignment="1" applyProtection="1">
      <alignment horizontal="center" vertical="center"/>
      <protection hidden="1"/>
    </xf>
    <xf numFmtId="0" fontId="18" fillId="0" borderId="26" xfId="12" applyFont="1" applyBorder="1" applyAlignment="1" applyProtection="1">
      <alignment horizontal="center" vertical="center"/>
      <protection hidden="1"/>
    </xf>
    <xf numFmtId="0" fontId="18" fillId="0" borderId="27" xfId="12" applyFont="1" applyBorder="1" applyAlignment="1" applyProtection="1">
      <alignment horizontal="center" vertical="center"/>
      <protection hidden="1"/>
    </xf>
    <xf numFmtId="0" fontId="18" fillId="0" borderId="31" xfId="12" applyFont="1" applyBorder="1" applyAlignment="1" applyProtection="1">
      <alignment horizontal="center" vertical="center"/>
      <protection hidden="1"/>
    </xf>
    <xf numFmtId="0" fontId="18" fillId="0" borderId="34" xfId="12" applyFont="1" applyBorder="1" applyAlignment="1" applyProtection="1">
      <alignment horizontal="center" vertical="center"/>
      <protection hidden="1"/>
    </xf>
    <xf numFmtId="0" fontId="18" fillId="0" borderId="30" xfId="12" applyFont="1" applyBorder="1" applyAlignment="1" applyProtection="1">
      <alignment horizontal="center" vertical="center"/>
      <protection hidden="1"/>
    </xf>
    <xf numFmtId="0" fontId="18" fillId="0" borderId="0" xfId="12" applyFont="1" applyAlignment="1">
      <alignment horizontal="left" vertical="center" wrapText="1"/>
    </xf>
    <xf numFmtId="0" fontId="18" fillId="0" borderId="34" xfId="12" applyFont="1" applyBorder="1" applyAlignment="1">
      <alignment horizontal="left" vertical="center" wrapText="1"/>
    </xf>
    <xf numFmtId="3" fontId="17" fillId="0" borderId="29" xfId="12" applyNumberFormat="1" applyFont="1" applyBorder="1" applyAlignment="1" applyProtection="1">
      <alignment horizontal="left"/>
      <protection hidden="1"/>
    </xf>
    <xf numFmtId="4" fontId="18" fillId="0" borderId="27" xfId="14" applyNumberFormat="1" applyFont="1" applyBorder="1" applyAlignment="1" applyProtection="1">
      <alignment horizontal="right"/>
      <protection hidden="1"/>
    </xf>
    <xf numFmtId="4" fontId="18" fillId="0" borderId="30" xfId="14" applyNumberFormat="1" applyFont="1" applyBorder="1" applyAlignment="1" applyProtection="1">
      <alignment horizontal="right"/>
      <protection hidden="1"/>
    </xf>
    <xf numFmtId="4" fontId="18" fillId="0" borderId="17" xfId="14" applyNumberFormat="1" applyFont="1" applyBorder="1" applyAlignment="1" applyProtection="1">
      <alignment horizontal="right"/>
      <protection hidden="1"/>
    </xf>
    <xf numFmtId="4" fontId="18" fillId="0" borderId="32" xfId="14" applyNumberFormat="1" applyFont="1" applyBorder="1" applyAlignment="1" applyProtection="1">
      <alignment horizontal="right"/>
      <protection hidden="1"/>
    </xf>
    <xf numFmtId="4" fontId="18" fillId="0" borderId="9" xfId="14" applyNumberFormat="1" applyFont="1" applyBorder="1" applyAlignment="1" applyProtection="1">
      <alignment horizontal="right"/>
      <protection hidden="1"/>
    </xf>
    <xf numFmtId="4" fontId="18" fillId="0" borderId="33" xfId="14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Border="1" applyProtection="1">
      <protection hidden="1"/>
    </xf>
    <xf numFmtId="4" fontId="17" fillId="0" borderId="34" xfId="14" applyNumberFormat="1" applyFont="1" applyBorder="1" applyProtection="1">
      <protection hidden="1"/>
    </xf>
    <xf numFmtId="4" fontId="17" fillId="0" borderId="0" xfId="14" quotePrefix="1" applyNumberFormat="1" applyFont="1" applyBorder="1" applyAlignment="1" applyProtection="1">
      <alignment horizontal="right"/>
      <protection hidden="1"/>
    </xf>
    <xf numFmtId="4" fontId="17" fillId="0" borderId="34" xfId="14" quotePrefix="1" applyNumberFormat="1" applyFont="1" applyBorder="1" applyAlignment="1" applyProtection="1">
      <alignment horizontal="right"/>
      <protection hidden="1"/>
    </xf>
    <xf numFmtId="4" fontId="17" fillId="0" borderId="0" xfId="14" applyNumberFormat="1" applyFont="1" applyBorder="1" applyAlignment="1" applyProtection="1">
      <alignment horizontal="right"/>
      <protection hidden="1"/>
    </xf>
    <xf numFmtId="4" fontId="17" fillId="0" borderId="34" xfId="14" applyNumberFormat="1" applyFont="1" applyBorder="1" applyAlignment="1" applyProtection="1">
      <alignment horizontal="right"/>
      <protection hidden="1"/>
    </xf>
    <xf numFmtId="4" fontId="18" fillId="0" borderId="1" xfId="14" applyNumberFormat="1" applyFont="1" applyBorder="1" applyAlignment="1" applyProtection="1">
      <alignment horizontal="right"/>
      <protection hidden="1"/>
    </xf>
    <xf numFmtId="4" fontId="18" fillId="0" borderId="26" xfId="14" applyNumberFormat="1" applyFont="1" applyBorder="1" applyAlignment="1" applyProtection="1">
      <alignment horizontal="right"/>
      <protection hidden="1"/>
    </xf>
    <xf numFmtId="4" fontId="18" fillId="0" borderId="28" xfId="14" applyNumberFormat="1" applyFont="1" applyBorder="1" applyAlignment="1" applyProtection="1">
      <alignment horizontal="right"/>
      <protection hidden="1"/>
    </xf>
    <xf numFmtId="3" fontId="17" fillId="0" borderId="29" xfId="14" applyNumberFormat="1" applyFont="1" applyBorder="1" applyAlignment="1" applyProtection="1">
      <alignment horizontal="left"/>
      <protection hidden="1"/>
    </xf>
    <xf numFmtId="3" fontId="17" fillId="0" borderId="31" xfId="14" applyNumberFormat="1" applyFont="1" applyBorder="1" applyAlignment="1" applyProtection="1">
      <alignment horizontal="left"/>
      <protection hidden="1"/>
    </xf>
    <xf numFmtId="4" fontId="18" fillId="0" borderId="1" xfId="9" applyNumberFormat="1" applyFont="1" applyBorder="1" applyProtection="1">
      <protection hidden="1"/>
    </xf>
    <xf numFmtId="4" fontId="18" fillId="0" borderId="32" xfId="9" applyNumberFormat="1" applyFont="1" applyBorder="1" applyProtection="1">
      <protection hidden="1"/>
    </xf>
    <xf numFmtId="4" fontId="17" fillId="0" borderId="9" xfId="14" applyNumberFormat="1" applyFont="1" applyBorder="1" applyProtection="1">
      <protection hidden="1"/>
    </xf>
    <xf numFmtId="4" fontId="17" fillId="0" borderId="33" xfId="14" applyNumberFormat="1" applyFont="1" applyBorder="1" applyProtection="1">
      <protection hidden="1"/>
    </xf>
    <xf numFmtId="4" fontId="17" fillId="0" borderId="9" xfId="14" quotePrefix="1" applyNumberFormat="1" applyFont="1" applyBorder="1" applyAlignment="1" applyProtection="1">
      <alignment horizontal="right"/>
      <protection hidden="1"/>
    </xf>
    <xf numFmtId="4" fontId="17" fillId="0" borderId="33" xfId="14" quotePrefix="1" applyNumberFormat="1" applyFont="1" applyBorder="1" applyAlignment="1" applyProtection="1">
      <alignment horizontal="right"/>
      <protection hidden="1"/>
    </xf>
    <xf numFmtId="4" fontId="17" fillId="0" borderId="2" xfId="14" applyNumberFormat="1" applyFont="1" applyBorder="1" applyAlignment="1" applyProtection="1">
      <alignment horizontal="right"/>
      <protection hidden="1"/>
    </xf>
    <xf numFmtId="4" fontId="18" fillId="0" borderId="4" xfId="14" applyNumberFormat="1" applyFont="1" applyBorder="1" applyAlignment="1" applyProtection="1">
      <alignment horizontal="right"/>
      <protection hidden="1"/>
    </xf>
    <xf numFmtId="4" fontId="18" fillId="0" borderId="10" xfId="14" applyNumberFormat="1" applyFont="1" applyBorder="1" applyAlignment="1" applyProtection="1">
      <alignment horizontal="right"/>
      <protection hidden="1"/>
    </xf>
    <xf numFmtId="4" fontId="18" fillId="0" borderId="2" xfId="14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Protection="1">
      <protection hidden="1"/>
    </xf>
    <xf numFmtId="4" fontId="17" fillId="0" borderId="3" xfId="14" applyNumberFormat="1" applyFont="1" applyBorder="1" applyProtection="1">
      <protection hidden="1"/>
    </xf>
    <xf numFmtId="4" fontId="17" fillId="0" borderId="7" xfId="14" quotePrefix="1" applyNumberFormat="1" applyFont="1" applyBorder="1" applyAlignment="1" applyProtection="1">
      <alignment horizontal="right"/>
      <protection hidden="1"/>
    </xf>
    <xf numFmtId="4" fontId="17" fillId="0" borderId="3" xfId="14" quotePrefix="1" applyNumberFormat="1" applyFont="1" applyBorder="1" applyAlignment="1" applyProtection="1">
      <alignment horizontal="right"/>
      <protection hidden="1"/>
    </xf>
    <xf numFmtId="4" fontId="17" fillId="0" borderId="7" xfId="14" applyNumberFormat="1" applyFont="1" applyBorder="1" applyAlignment="1" applyProtection="1">
      <alignment horizontal="right"/>
      <protection hidden="1"/>
    </xf>
    <xf numFmtId="4" fontId="17" fillId="0" borderId="3" xfId="14" applyNumberFormat="1" applyFont="1" applyBorder="1" applyAlignment="1" applyProtection="1">
      <alignment horizontal="right"/>
      <protection hidden="1"/>
    </xf>
    <xf numFmtId="4" fontId="17" fillId="0" borderId="10" xfId="14" quotePrefix="1" applyNumberFormat="1" applyFont="1" applyBorder="1" applyAlignment="1" applyProtection="1">
      <alignment horizontal="right"/>
      <protection hidden="1"/>
    </xf>
    <xf numFmtId="4" fontId="17" fillId="0" borderId="2" xfId="14" quotePrefix="1" applyNumberFormat="1" applyFont="1" applyBorder="1" applyAlignment="1" applyProtection="1">
      <alignment horizontal="right"/>
      <protection hidden="1"/>
    </xf>
    <xf numFmtId="0" fontId="18" fillId="0" borderId="0" xfId="14" applyFont="1" applyAlignment="1" applyProtection="1">
      <alignment horizontal="left" vertical="center" wrapText="1"/>
      <protection hidden="1"/>
    </xf>
    <xf numFmtId="0" fontId="18" fillId="0" borderId="34" xfId="14" applyFont="1" applyBorder="1" applyAlignment="1" applyProtection="1">
      <alignment horizontal="left" vertical="center" wrapText="1"/>
      <protection hidden="1"/>
    </xf>
    <xf numFmtId="0" fontId="17" fillId="0" borderId="0" xfId="14" applyFont="1" applyAlignment="1" applyProtection="1">
      <alignment horizontal="left" vertical="center" wrapText="1"/>
      <protection hidden="1"/>
    </xf>
    <xf numFmtId="0" fontId="17" fillId="0" borderId="34" xfId="14" applyFont="1" applyBorder="1" applyAlignment="1" applyProtection="1">
      <alignment horizontal="left" vertical="center" wrapText="1"/>
      <protection hidden="1"/>
    </xf>
    <xf numFmtId="170" fontId="18" fillId="0" borderId="11" xfId="14" applyNumberFormat="1" applyFont="1" applyBorder="1" applyAlignment="1" applyProtection="1">
      <alignment horizontal="center" vertical="center"/>
      <protection hidden="1"/>
    </xf>
    <xf numFmtId="170" fontId="18" fillId="0" borderId="12" xfId="14" applyNumberFormat="1" applyFont="1" applyBorder="1" applyAlignment="1" applyProtection="1">
      <alignment horizontal="center" vertical="center"/>
      <protection hidden="1"/>
    </xf>
    <xf numFmtId="0" fontId="18" fillId="0" borderId="18" xfId="14" applyFont="1" applyBorder="1" applyAlignment="1" applyProtection="1">
      <alignment horizontal="center" vertical="center"/>
      <protection hidden="1"/>
    </xf>
    <xf numFmtId="0" fontId="18" fillId="0" borderId="19" xfId="14" applyFont="1" applyBorder="1" applyAlignment="1" applyProtection="1">
      <alignment horizontal="center" vertical="center"/>
      <protection hidden="1"/>
    </xf>
    <xf numFmtId="0" fontId="18" fillId="0" borderId="7" xfId="14" applyFont="1" applyBorder="1" applyAlignment="1" applyProtection="1">
      <alignment horizontal="center" vertical="center"/>
      <protection hidden="1"/>
    </xf>
    <xf numFmtId="0" fontId="18" fillId="0" borderId="3" xfId="14" applyFont="1" applyBorder="1" applyAlignment="1" applyProtection="1">
      <alignment horizontal="center" vertical="center"/>
      <protection hidden="1"/>
    </xf>
    <xf numFmtId="0" fontId="18" fillId="0" borderId="26" xfId="14" applyFont="1" applyBorder="1" applyAlignment="1" applyProtection="1">
      <alignment horizontal="center" vertical="center"/>
      <protection hidden="1"/>
    </xf>
    <xf numFmtId="0" fontId="18" fillId="0" borderId="28" xfId="14" applyFont="1" applyBorder="1" applyAlignment="1" applyProtection="1">
      <alignment horizontal="center" vertical="center"/>
      <protection hidden="1"/>
    </xf>
    <xf numFmtId="0" fontId="18" fillId="0" borderId="29" xfId="14" applyFont="1" applyBorder="1" applyAlignment="1" applyProtection="1">
      <alignment horizontal="center" vertical="center"/>
      <protection hidden="1"/>
    </xf>
    <xf numFmtId="0" fontId="18" fillId="0" borderId="31" xfId="14" applyFont="1" applyBorder="1" applyAlignment="1" applyProtection="1">
      <alignment horizontal="center" vertical="center"/>
      <protection hidden="1"/>
    </xf>
    <xf numFmtId="0" fontId="18" fillId="0" borderId="0" xfId="14" applyFont="1" applyBorder="1" applyAlignment="1" applyProtection="1">
      <alignment horizontal="center" vertical="center"/>
      <protection hidden="1"/>
    </xf>
    <xf numFmtId="0" fontId="18" fillId="0" borderId="34" xfId="14" applyFont="1" applyBorder="1" applyAlignment="1" applyProtection="1">
      <alignment horizontal="center" vertical="center"/>
      <protection hidden="1"/>
    </xf>
    <xf numFmtId="0" fontId="18" fillId="0" borderId="27" xfId="14" applyFont="1" applyBorder="1" applyAlignment="1" applyProtection="1">
      <alignment horizontal="center" vertical="center"/>
      <protection hidden="1"/>
    </xf>
    <xf numFmtId="0" fontId="18" fillId="0" borderId="30" xfId="14" applyFont="1" applyBorder="1" applyAlignment="1" applyProtection="1">
      <alignment horizontal="center" vertical="center"/>
      <protection hidden="1"/>
    </xf>
    <xf numFmtId="3" fontId="17" fillId="0" borderId="18" xfId="14" applyNumberFormat="1" applyFont="1" applyBorder="1" applyAlignment="1" applyProtection="1">
      <alignment horizontal="left"/>
      <protection hidden="1"/>
    </xf>
    <xf numFmtId="3" fontId="17" fillId="0" borderId="19" xfId="14" applyNumberFormat="1" applyFont="1" applyBorder="1" applyAlignment="1" applyProtection="1">
      <alignment horizontal="left"/>
      <protection hidden="1"/>
    </xf>
    <xf numFmtId="4" fontId="18" fillId="0" borderId="17" xfId="9" applyNumberFormat="1" applyFont="1" applyBorder="1" applyProtection="1">
      <protection hidden="1"/>
    </xf>
    <xf numFmtId="4" fontId="18" fillId="0" borderId="4" xfId="9" applyNumberFormat="1" applyFont="1" applyBorder="1" applyProtection="1">
      <protection hidden="1"/>
    </xf>
    <xf numFmtId="4" fontId="17" fillId="0" borderId="10" xfId="14" applyNumberFormat="1" applyFont="1" applyBorder="1" applyProtection="1">
      <protection hidden="1"/>
    </xf>
    <xf numFmtId="4" fontId="17" fillId="0" borderId="2" xfId="14" applyNumberFormat="1" applyFont="1" applyBorder="1" applyProtection="1">
      <protection hidden="1"/>
    </xf>
    <xf numFmtId="0" fontId="17" fillId="24" borderId="7" xfId="0" applyFont="1" applyFill="1" applyBorder="1" applyAlignment="1">
      <alignment vertical="center"/>
    </xf>
    <xf numFmtId="0" fontId="17" fillId="24" borderId="0" xfId="0" applyFont="1" applyFill="1" applyBorder="1" applyAlignment="1">
      <alignment vertical="center"/>
    </xf>
    <xf numFmtId="0" fontId="17" fillId="24" borderId="3" xfId="0" applyFont="1" applyFill="1" applyBorder="1" applyAlignment="1">
      <alignment vertical="center"/>
    </xf>
    <xf numFmtId="0" fontId="17" fillId="24" borderId="7" xfId="0" applyFont="1" applyFill="1" applyBorder="1"/>
    <xf numFmtId="0" fontId="17" fillId="24" borderId="0" xfId="0" applyFont="1" applyFill="1" applyBorder="1"/>
    <xf numFmtId="0" fontId="17" fillId="24" borderId="3" xfId="0" applyFont="1" applyFill="1" applyBorder="1"/>
    <xf numFmtId="0" fontId="17" fillId="24" borderId="17" xfId="0" applyFont="1" applyFill="1" applyBorder="1"/>
    <xf numFmtId="0" fontId="17" fillId="24" borderId="1" xfId="0" applyFont="1" applyFill="1" applyBorder="1"/>
    <xf numFmtId="0" fontId="17" fillId="24" borderId="4" xfId="0" applyFont="1" applyFill="1" applyBorder="1"/>
    <xf numFmtId="0" fontId="19" fillId="24" borderId="7" xfId="0" applyFont="1" applyFill="1" applyBorder="1" applyAlignment="1">
      <alignment vertical="center"/>
    </xf>
    <xf numFmtId="0" fontId="19" fillId="24" borderId="0" xfId="0" applyFont="1" applyFill="1" applyBorder="1" applyAlignment="1">
      <alignment vertical="center"/>
    </xf>
    <xf numFmtId="0" fontId="19" fillId="24" borderId="3" xfId="0" applyFont="1" applyFill="1" applyBorder="1" applyAlignment="1">
      <alignment vertical="center"/>
    </xf>
    <xf numFmtId="0" fontId="22" fillId="24" borderId="7" xfId="0" applyFont="1" applyFill="1" applyBorder="1" applyAlignment="1">
      <alignment vertical="center"/>
    </xf>
    <xf numFmtId="0" fontId="22" fillId="24" borderId="0" xfId="0" applyFont="1" applyFill="1" applyBorder="1" applyAlignment="1">
      <alignment vertical="center"/>
    </xf>
    <xf numFmtId="0" fontId="22" fillId="24" borderId="3" xfId="0" applyFont="1" applyFill="1" applyBorder="1" applyAlignment="1">
      <alignment vertical="center"/>
    </xf>
    <xf numFmtId="0" fontId="17" fillId="24" borderId="7" xfId="0" applyFont="1" applyFill="1" applyBorder="1" applyAlignment="1">
      <alignment vertical="center" wrapText="1"/>
    </xf>
    <xf numFmtId="0" fontId="17" fillId="24" borderId="0" xfId="0" applyFont="1" applyFill="1" applyBorder="1" applyAlignment="1">
      <alignment vertical="center" wrapText="1"/>
    </xf>
    <xf numFmtId="0" fontId="17" fillId="24" borderId="3" xfId="0" applyFont="1" applyFill="1" applyBorder="1" applyAlignment="1">
      <alignment vertical="center" wrapText="1"/>
    </xf>
    <xf numFmtId="0" fontId="20" fillId="24" borderId="7" xfId="0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0" fillId="24" borderId="3" xfId="0" applyFont="1" applyFill="1" applyBorder="1" applyAlignment="1">
      <alignment vertical="center"/>
    </xf>
    <xf numFmtId="0" fontId="17" fillId="24" borderId="10" xfId="0" applyFont="1" applyFill="1" applyBorder="1" applyAlignment="1">
      <alignment vertical="center"/>
    </xf>
    <xf numFmtId="0" fontId="17" fillId="24" borderId="9" xfId="0" applyFont="1" applyFill="1" applyBorder="1" applyAlignment="1">
      <alignment vertical="center"/>
    </xf>
    <xf numFmtId="0" fontId="17" fillId="24" borderId="2" xfId="0" applyFont="1" applyFill="1" applyBorder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</cellXfs>
  <cellStyles count="18">
    <cellStyle name="Euro" xfId="1"/>
    <cellStyle name="Euro 2" xfId="2"/>
    <cellStyle name="Euro 2 2" xfId="3"/>
    <cellStyle name="Euro 3" xfId="4"/>
    <cellStyle name="Milliers" xfId="5" builtinId="3"/>
    <cellStyle name="Milliers 2" xfId="6"/>
    <cellStyle name="Milliers 2 2" xfId="7"/>
    <cellStyle name="Milliers 3" xfId="8"/>
    <cellStyle name="Milliers_PRODUITS" xfId="9"/>
    <cellStyle name="Normal" xfId="0" builtinId="0"/>
    <cellStyle name="Normal 2" xfId="10"/>
    <cellStyle name="Normal_ACTIF_1" xfId="11"/>
    <cellStyle name="Normal_CHARGES" xfId="12"/>
    <cellStyle name="Normal_PASSIF" xfId="13"/>
    <cellStyle name="Normal_PRODUITS" xfId="14"/>
    <cellStyle name="Pourcentage 2" xfId="15"/>
    <cellStyle name="Pourcentage 2 2" xfId="16"/>
    <cellStyle name="Pourcentage 3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034064046529835E-2"/>
          <c:y val="0.10728083209509658"/>
          <c:w val="0.7019660663367403"/>
          <c:h val="0.79173848439821692"/>
        </c:manualLayout>
      </c:layout>
      <c:barChart>
        <c:barDir val="col"/>
        <c:grouping val="clustered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670438.96999999974</c:v>
                </c:pt>
                <c:pt idx="1">
                  <c:v>1291.1500000003725</c:v>
                </c:pt>
                <c:pt idx="2">
                  <c:v>-49924.620000001043</c:v>
                </c:pt>
                <c:pt idx="3">
                  <c:v>345611.68000000063</c:v>
                </c:pt>
                <c:pt idx="4">
                  <c:v>1452875.7299999986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/>
        <c:gapWidth val="0"/>
        <c:axId val="41732352"/>
        <c:axId val="41811968"/>
      </c:barChart>
      <c:catAx>
        <c:axId val="417323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811968"/>
        <c:crosses val="autoZero"/>
        <c:auto val="1"/>
        <c:lblAlgn val="ctr"/>
        <c:lblOffset val="100"/>
      </c:catAx>
      <c:valAx>
        <c:axId val="41811968"/>
        <c:scaling>
          <c:orientation val="minMax"/>
        </c:scaling>
        <c:axPos val="l"/>
        <c:numFmt formatCode="General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732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15"/>
          <c:y val="0.95840881702565772"/>
          <c:w val="0.28726625947129986"/>
          <c:h val="3.8377461361163434E-2"/>
        </c:manualLayout>
      </c:layout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7089564092672869E-2"/>
          <c:y val="0.10728083209509658"/>
          <c:w val="0.70175134448251619"/>
          <c:h val="0.79768202080237738"/>
        </c:manualLayout>
      </c:layout>
      <c:barChart>
        <c:barDir val="col"/>
        <c:grouping val="clustered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1781031.7199999988</c:v>
                </c:pt>
                <c:pt idx="1">
                  <c:v>1555552.58</c:v>
                </c:pt>
                <c:pt idx="2">
                  <c:v>678967.05999999866</c:v>
                </c:pt>
                <c:pt idx="3">
                  <c:v>878465.29000000097</c:v>
                </c:pt>
                <c:pt idx="4">
                  <c:v>870956.6099999994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/>
        <c:gapWidth val="0"/>
        <c:axId val="41835904"/>
        <c:axId val="41837696"/>
      </c:barChart>
      <c:catAx>
        <c:axId val="41835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837696"/>
        <c:crosses val="autoZero"/>
        <c:auto val="1"/>
        <c:lblAlgn val="ctr"/>
        <c:lblOffset val="100"/>
      </c:catAx>
      <c:valAx>
        <c:axId val="41837696"/>
        <c:scaling>
          <c:orientation val="minMax"/>
        </c:scaling>
        <c:axPos val="l"/>
        <c:numFmt formatCode="General" sourceLinked="1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41835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5"/>
          <c:y val="0.96173883539446126"/>
          <c:w val="0.28726625947129986"/>
          <c:h val="3.5143381965812973E-2"/>
        </c:manualLayout>
      </c:layout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4"/>
        </c:manualLayout>
      </c:layout>
      <c:barChart>
        <c:barDir val="col"/>
        <c:grouping val="clustered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7889379.4400000004</c:v>
                </c:pt>
                <c:pt idx="1">
                  <c:v>8031594.1899999995</c:v>
                </c:pt>
                <c:pt idx="2">
                  <c:v>8012967.6900000004</c:v>
                </c:pt>
                <c:pt idx="3">
                  <c:v>7875435.8099999996</c:v>
                </c:pt>
                <c:pt idx="4">
                  <c:v>9670836.1600000001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8559818.4100000001</c:v>
                </c:pt>
                <c:pt idx="1">
                  <c:v>8032885.3399999999</c:v>
                </c:pt>
                <c:pt idx="2">
                  <c:v>7963043.0699999994</c:v>
                </c:pt>
                <c:pt idx="3">
                  <c:v>8221047.4900000002</c:v>
                </c:pt>
                <c:pt idx="4">
                  <c:v>11123711.889999999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/>
        <c:axId val="74612096"/>
        <c:axId val="74622080"/>
      </c:barChart>
      <c:catAx>
        <c:axId val="746120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4622080"/>
        <c:crosses val="autoZero"/>
        <c:auto val="1"/>
        <c:lblAlgn val="ctr"/>
        <c:lblOffset val="100"/>
      </c:catAx>
      <c:valAx>
        <c:axId val="7462208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4612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2E-2"/>
          <c:y val="0.92207407511121242"/>
          <c:w val="0.93377966030872939"/>
          <c:h val="5.9141777412380969E-2"/>
        </c:manualLayout>
      </c:layout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697069327279108E-2"/>
          <c:y val="0.18100637730201086"/>
          <c:w val="0.88485852841201029"/>
          <c:h val="0.63488020867226325"/>
        </c:manualLayout>
      </c:layout>
      <c:barChart>
        <c:barDir val="col"/>
        <c:grouping val="clustered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(engagements actés aux comptes)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1481025.3199999998</c:v>
                </c:pt>
                <c:pt idx="1">
                  <c:v>4204455.41</c:v>
                </c:pt>
                <c:pt idx="2">
                  <c:v>335646.25</c:v>
                </c:pt>
                <c:pt idx="3">
                  <c:v>1269070.2</c:v>
                </c:pt>
                <c:pt idx="4">
                  <c:v>2157046.6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(Droits actés aux comptes)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520727.51</c:v>
                </c:pt>
                <c:pt idx="1">
                  <c:v>679131.51</c:v>
                </c:pt>
                <c:pt idx="2">
                  <c:v>640965.32999999996</c:v>
                </c:pt>
                <c:pt idx="3">
                  <c:v>5660.02</c:v>
                </c:pt>
                <c:pt idx="4">
                  <c:v>2203257.34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/>
        <c:axId val="75283840"/>
        <c:axId val="75285632"/>
      </c:barChart>
      <c:catAx>
        <c:axId val="752838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5285632"/>
        <c:crosses val="autoZero"/>
        <c:auto val="1"/>
        <c:lblAlgn val="ctr"/>
        <c:lblOffset val="100"/>
      </c:catAx>
      <c:valAx>
        <c:axId val="7528563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7528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92E-2"/>
          <c:y val="0.92351244585371972"/>
          <c:w val="0.93377966030872939"/>
          <c:h val="5.8049353739376676E-2"/>
        </c:manualLayout>
      </c:layout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xmlns="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6</xdr:row>
      <xdr:rowOff>104775</xdr:rowOff>
    </xdr:from>
    <xdr:to>
      <xdr:col>3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xmlns="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323850</xdr:colOff>
      <xdr:row>6</xdr:row>
      <xdr:rowOff>114300</xdr:rowOff>
    </xdr:from>
    <xdr:to>
      <xdr:col>18</xdr:col>
      <xdr:colOff>276225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xmlns="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1972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xmlns="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xmlns="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xmlns="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xmlns="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9" t="s">
        <v>8</v>
      </c>
      <c r="B3" s="10" t="s">
        <v>9</v>
      </c>
    </row>
    <row r="5" spans="1:5">
      <c r="A5" t="s">
        <v>10</v>
      </c>
      <c r="B5" s="11"/>
      <c r="C5" s="5"/>
    </row>
    <row r="6" spans="1:5">
      <c r="B6" s="5"/>
      <c r="C6" s="5"/>
    </row>
    <row r="7" spans="1:5">
      <c r="B7" s="11"/>
      <c r="C7" s="5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3"/>
  <dimension ref="A1:J85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>
      <c r="A1" s="270" t="str">
        <f>Coordonnées!A1</f>
        <v>Synthèse des Comptes</v>
      </c>
      <c r="B1" s="271"/>
      <c r="C1" s="267" t="str">
        <f>Coordonnées!D1</f>
        <v>Administration communale de</v>
      </c>
      <c r="D1" s="271" t="str">
        <f>Coordonnées!J1</f>
        <v>LA ROCHE EN ARDENNE</v>
      </c>
      <c r="E1" s="271"/>
      <c r="F1" s="271"/>
      <c r="G1" s="267" t="str">
        <f>Coordonnées!P1</f>
        <v>Code INS</v>
      </c>
      <c r="H1" s="402"/>
      <c r="I1" s="201">
        <f>Coordonnées!R1</f>
        <v>83031</v>
      </c>
    </row>
    <row r="2" spans="1:10">
      <c r="A2" s="272"/>
      <c r="B2" s="273"/>
      <c r="C2" s="268"/>
      <c r="D2" s="273"/>
      <c r="E2" s="273"/>
      <c r="F2" s="273"/>
      <c r="G2" s="268" t="str">
        <f>Coordonnées!P2</f>
        <v>Exercice:</v>
      </c>
      <c r="H2" s="403"/>
      <c r="I2" s="202">
        <f>Coordonnées!R2</f>
        <v>2021</v>
      </c>
    </row>
    <row r="3" spans="1:10">
      <c r="A3" s="398" t="str">
        <f>Coordonnées!A3</f>
        <v>Modèle officiel généré par l'application eComptes © SPW Intérieur et Action Sociale</v>
      </c>
      <c r="B3" s="398"/>
      <c r="C3" s="398"/>
      <c r="D3" s="398"/>
      <c r="E3" s="398"/>
      <c r="F3" s="200"/>
      <c r="G3" s="404" t="str">
        <f>Coordonnées!P3</f>
        <v>Version:</v>
      </c>
      <c r="H3" s="405"/>
      <c r="I3" s="191">
        <f>Coordonnées!R3</f>
        <v>1</v>
      </c>
    </row>
    <row r="4" spans="1:10">
      <c r="A4" s="44"/>
      <c r="B4" s="44"/>
      <c r="C4" s="38"/>
      <c r="D4" s="44"/>
      <c r="E4" s="44"/>
    </row>
    <row r="5" spans="1:10" ht="13.5" thickBot="1">
      <c r="A5" s="144"/>
      <c r="B5" s="145"/>
      <c r="C5" s="146"/>
      <c r="D5" s="146"/>
      <c r="E5" s="424"/>
      <c r="F5" s="424"/>
      <c r="G5" s="186"/>
      <c r="H5" s="186"/>
      <c r="I5" s="147"/>
      <c r="J5" s="13"/>
    </row>
    <row r="6" spans="1:10">
      <c r="A6" s="148" t="s">
        <v>40</v>
      </c>
      <c r="B6" s="149"/>
      <c r="C6" s="149"/>
      <c r="D6" s="149"/>
      <c r="E6" s="399" t="s">
        <v>42</v>
      </c>
      <c r="F6" s="412">
        <f>I2</f>
        <v>2021</v>
      </c>
      <c r="G6" s="413"/>
      <c r="H6" s="406">
        <f>F6-1</f>
        <v>2020</v>
      </c>
      <c r="I6" s="407"/>
      <c r="J6" s="13"/>
    </row>
    <row r="7" spans="1:10" ht="10.15" customHeight="1">
      <c r="A7" s="75"/>
      <c r="B7" s="149"/>
      <c r="C7" s="75"/>
      <c r="D7" s="149"/>
      <c r="E7" s="400"/>
      <c r="F7" s="414"/>
      <c r="G7" s="415"/>
      <c r="H7" s="408"/>
      <c r="I7" s="409"/>
      <c r="J7" s="13"/>
    </row>
    <row r="8" spans="1:10" ht="13.15" customHeight="1" thickBot="1">
      <c r="A8" s="150"/>
      <c r="B8" s="149"/>
      <c r="C8" s="151" t="s">
        <v>41</v>
      </c>
      <c r="D8" s="149"/>
      <c r="E8" s="401"/>
      <c r="F8" s="416"/>
      <c r="G8" s="417"/>
      <c r="H8" s="410"/>
      <c r="I8" s="411"/>
      <c r="J8" s="13"/>
    </row>
    <row r="9" spans="1:10" ht="10.15" customHeight="1">
      <c r="A9" s="152"/>
      <c r="B9" s="153"/>
      <c r="C9" s="154"/>
      <c r="D9" s="154"/>
      <c r="E9" s="155"/>
      <c r="F9" s="187"/>
      <c r="G9" s="189"/>
      <c r="H9" s="443"/>
      <c r="I9" s="444"/>
      <c r="J9" s="13"/>
    </row>
    <row r="10" spans="1:10">
      <c r="A10" s="149" t="s">
        <v>43</v>
      </c>
      <c r="B10" s="149"/>
      <c r="C10" s="149"/>
      <c r="D10" s="149"/>
      <c r="E10" s="156" t="s">
        <v>44</v>
      </c>
      <c r="F10" s="422">
        <f>F12+F14+F29+F35+F39</f>
        <v>71590009.88000001</v>
      </c>
      <c r="G10" s="423"/>
      <c r="H10" s="422">
        <f>H12+H14+H29+H35+H39</f>
        <v>71397093.030000001</v>
      </c>
      <c r="I10" s="439"/>
      <c r="J10" s="13"/>
    </row>
    <row r="11" spans="1:10" ht="8.4499999999999993" customHeight="1">
      <c r="A11" s="149"/>
      <c r="B11" s="149"/>
      <c r="C11" s="149"/>
      <c r="D11" s="149"/>
      <c r="E11" s="156"/>
      <c r="F11" s="188"/>
      <c r="G11" s="190"/>
      <c r="H11" s="433"/>
      <c r="I11" s="445"/>
      <c r="J11" s="13"/>
    </row>
    <row r="12" spans="1:10">
      <c r="A12" s="157" t="s">
        <v>45</v>
      </c>
      <c r="B12" s="158" t="s">
        <v>46</v>
      </c>
      <c r="C12" s="153"/>
      <c r="D12" s="153"/>
      <c r="E12" s="156">
        <v>21</v>
      </c>
      <c r="F12" s="420">
        <v>170112.66</v>
      </c>
      <c r="G12" s="421"/>
      <c r="H12" s="420">
        <v>213941.48</v>
      </c>
      <c r="I12" s="425"/>
      <c r="J12" s="13"/>
    </row>
    <row r="13" spans="1:10" ht="10.35" customHeight="1">
      <c r="A13" s="157"/>
      <c r="B13" s="158"/>
      <c r="C13" s="153"/>
      <c r="D13" s="153"/>
      <c r="E13" s="156"/>
      <c r="F13" s="420"/>
      <c r="G13" s="421"/>
      <c r="H13" s="420"/>
      <c r="I13" s="425"/>
      <c r="J13" s="13"/>
    </row>
    <row r="14" spans="1:10">
      <c r="A14" s="157" t="s">
        <v>47</v>
      </c>
      <c r="B14" s="158" t="s">
        <v>48</v>
      </c>
      <c r="C14" s="153"/>
      <c r="D14" s="153"/>
      <c r="E14" s="156" t="s">
        <v>49</v>
      </c>
      <c r="F14" s="422">
        <f>SUM(F16:F27)</f>
        <v>64275024.970000006</v>
      </c>
      <c r="G14" s="423"/>
      <c r="H14" s="422">
        <f>SUM(H16:H27)</f>
        <v>63688845.32</v>
      </c>
      <c r="I14" s="439"/>
      <c r="J14" s="13"/>
    </row>
    <row r="15" spans="1:10">
      <c r="A15" s="159"/>
      <c r="B15" s="160" t="s">
        <v>50</v>
      </c>
      <c r="C15" s="161"/>
      <c r="D15" s="161"/>
      <c r="E15" s="156"/>
      <c r="F15" s="418"/>
      <c r="G15" s="419"/>
      <c r="H15" s="418"/>
      <c r="I15" s="431"/>
      <c r="J15" s="13"/>
    </row>
    <row r="16" spans="1:10">
      <c r="A16" s="159"/>
      <c r="B16" s="159" t="s">
        <v>51</v>
      </c>
      <c r="C16" s="162" t="s">
        <v>52</v>
      </c>
      <c r="D16" s="154"/>
      <c r="E16" s="156">
        <v>220</v>
      </c>
      <c r="F16" s="420">
        <v>34562023.240000002</v>
      </c>
      <c r="G16" s="421"/>
      <c r="H16" s="420">
        <v>34752307.619999997</v>
      </c>
      <c r="I16" s="425"/>
      <c r="J16" s="13"/>
    </row>
    <row r="17" spans="1:10">
      <c r="A17" s="159"/>
      <c r="B17" s="159" t="s">
        <v>53</v>
      </c>
      <c r="C17" s="154" t="s">
        <v>54</v>
      </c>
      <c r="D17" s="154"/>
      <c r="E17" s="156">
        <v>221</v>
      </c>
      <c r="F17" s="420">
        <v>14258273.310000001</v>
      </c>
      <c r="G17" s="421"/>
      <c r="H17" s="420">
        <v>13832231.83</v>
      </c>
      <c r="I17" s="425"/>
      <c r="J17" s="13"/>
    </row>
    <row r="18" spans="1:10">
      <c r="A18" s="159"/>
      <c r="B18" s="159" t="s">
        <v>55</v>
      </c>
      <c r="C18" s="154" t="s">
        <v>56</v>
      </c>
      <c r="D18" s="154"/>
      <c r="E18" s="156">
        <v>223</v>
      </c>
      <c r="F18" s="420">
        <v>11041336.77</v>
      </c>
      <c r="G18" s="421"/>
      <c r="H18" s="420">
        <v>11532082.119999999</v>
      </c>
      <c r="I18" s="425"/>
      <c r="J18" s="13"/>
    </row>
    <row r="19" spans="1:10">
      <c r="A19" s="159"/>
      <c r="B19" s="159" t="s">
        <v>57</v>
      </c>
      <c r="C19" s="154" t="s">
        <v>58</v>
      </c>
      <c r="D19" s="154"/>
      <c r="E19" s="156">
        <v>224</v>
      </c>
      <c r="F19" s="420">
        <v>473641.86</v>
      </c>
      <c r="G19" s="421"/>
      <c r="H19" s="420">
        <v>482954.59</v>
      </c>
      <c r="I19" s="425"/>
      <c r="J19" s="13"/>
    </row>
    <row r="20" spans="1:10">
      <c r="A20" s="159"/>
      <c r="B20" s="159" t="s">
        <v>59</v>
      </c>
      <c r="C20" s="154" t="s">
        <v>288</v>
      </c>
      <c r="D20" s="154"/>
      <c r="E20" s="156">
        <v>226</v>
      </c>
      <c r="F20" s="420">
        <v>202551.38</v>
      </c>
      <c r="G20" s="421"/>
      <c r="H20" s="420">
        <v>200044.54</v>
      </c>
      <c r="I20" s="425"/>
      <c r="J20" s="13"/>
    </row>
    <row r="21" spans="1:10">
      <c r="A21" s="159"/>
      <c r="B21" s="163" t="s">
        <v>60</v>
      </c>
      <c r="C21" s="153"/>
      <c r="D21" s="153"/>
      <c r="E21" s="156"/>
      <c r="F21" s="420"/>
      <c r="G21" s="421"/>
      <c r="H21" s="420"/>
      <c r="I21" s="425"/>
      <c r="J21" s="13"/>
    </row>
    <row r="22" spans="1:10" ht="23.45" customHeight="1">
      <c r="A22" s="159"/>
      <c r="B22" s="164" t="s">
        <v>61</v>
      </c>
      <c r="C22" s="396" t="s">
        <v>287</v>
      </c>
      <c r="D22" s="397"/>
      <c r="E22" s="165" t="s">
        <v>62</v>
      </c>
      <c r="F22" s="426">
        <v>552045.91</v>
      </c>
      <c r="G22" s="428"/>
      <c r="H22" s="426">
        <v>637135.38</v>
      </c>
      <c r="I22" s="427"/>
      <c r="J22" s="13"/>
    </row>
    <row r="23" spans="1:10">
      <c r="A23" s="159"/>
      <c r="B23" s="159" t="s">
        <v>63</v>
      </c>
      <c r="C23" s="154" t="s">
        <v>64</v>
      </c>
      <c r="D23" s="154"/>
      <c r="E23" s="156">
        <v>234</v>
      </c>
      <c r="F23" s="420">
        <v>31522.240000000002</v>
      </c>
      <c r="G23" s="421"/>
      <c r="H23" s="420">
        <v>31522.240000000002</v>
      </c>
      <c r="I23" s="425"/>
      <c r="J23" s="13"/>
    </row>
    <row r="24" spans="1:10">
      <c r="A24" s="159"/>
      <c r="B24" s="163" t="s">
        <v>65</v>
      </c>
      <c r="C24" s="153"/>
      <c r="D24" s="153"/>
      <c r="E24" s="156"/>
      <c r="F24" s="420"/>
      <c r="G24" s="421"/>
      <c r="H24" s="420"/>
      <c r="I24" s="425"/>
      <c r="J24" s="13"/>
    </row>
    <row r="25" spans="1:10">
      <c r="A25" s="159"/>
      <c r="B25" s="159" t="s">
        <v>66</v>
      </c>
      <c r="C25" s="154" t="s">
        <v>67</v>
      </c>
      <c r="D25" s="154"/>
      <c r="E25" s="156">
        <v>24</v>
      </c>
      <c r="F25" s="420">
        <v>3123182.26</v>
      </c>
      <c r="G25" s="421"/>
      <c r="H25" s="420">
        <v>2189222</v>
      </c>
      <c r="I25" s="425"/>
      <c r="J25" s="13"/>
    </row>
    <row r="26" spans="1:10">
      <c r="A26" s="159"/>
      <c r="B26" s="159" t="s">
        <v>68</v>
      </c>
      <c r="C26" s="154" t="s">
        <v>69</v>
      </c>
      <c r="D26" s="154"/>
      <c r="E26" s="156">
        <v>261</v>
      </c>
      <c r="F26" s="420">
        <v>30448</v>
      </c>
      <c r="G26" s="421"/>
      <c r="H26" s="420">
        <v>31345</v>
      </c>
      <c r="I26" s="425"/>
      <c r="J26" s="13"/>
    </row>
    <row r="27" spans="1:10">
      <c r="A27" s="159"/>
      <c r="B27" s="159" t="s">
        <v>70</v>
      </c>
      <c r="C27" s="154" t="s">
        <v>71</v>
      </c>
      <c r="D27" s="154"/>
      <c r="E27" s="166" t="s">
        <v>72</v>
      </c>
      <c r="F27" s="420">
        <v>0</v>
      </c>
      <c r="G27" s="421"/>
      <c r="H27" s="420">
        <v>0</v>
      </c>
      <c r="I27" s="425"/>
      <c r="J27" s="13"/>
    </row>
    <row r="28" spans="1:10" ht="10.15" customHeight="1">
      <c r="A28" s="159"/>
      <c r="B28" s="159"/>
      <c r="C28" s="154"/>
      <c r="D28" s="154"/>
      <c r="E28" s="166"/>
      <c r="F28" s="420"/>
      <c r="G28" s="421"/>
      <c r="H28" s="420"/>
      <c r="I28" s="425"/>
      <c r="J28" s="13"/>
    </row>
    <row r="29" spans="1:10">
      <c r="A29" s="157" t="s">
        <v>73</v>
      </c>
      <c r="B29" s="158" t="s">
        <v>74</v>
      </c>
      <c r="C29" s="153"/>
      <c r="D29" s="153"/>
      <c r="E29" s="156">
        <v>25</v>
      </c>
      <c r="F29" s="422">
        <f>SUM(F30:F33)</f>
        <v>2493003.2600000002</v>
      </c>
      <c r="G29" s="423"/>
      <c r="H29" s="422">
        <f>SUM(H30:H33)</f>
        <v>2580413.4899999998</v>
      </c>
      <c r="I29" s="439"/>
      <c r="J29" s="13"/>
    </row>
    <row r="30" spans="1:10">
      <c r="A30" s="159"/>
      <c r="B30" s="159" t="s">
        <v>51</v>
      </c>
      <c r="C30" s="154" t="s">
        <v>75</v>
      </c>
      <c r="D30" s="154"/>
      <c r="E30" s="156">
        <v>251</v>
      </c>
      <c r="F30" s="418">
        <v>0</v>
      </c>
      <c r="G30" s="419"/>
      <c r="H30" s="418">
        <v>5717.57</v>
      </c>
      <c r="I30" s="431"/>
      <c r="J30" s="13"/>
    </row>
    <row r="31" spans="1:10">
      <c r="A31" s="159"/>
      <c r="B31" s="159" t="s">
        <v>53</v>
      </c>
      <c r="C31" s="154" t="s">
        <v>76</v>
      </c>
      <c r="D31" s="154"/>
      <c r="E31" s="156">
        <v>252</v>
      </c>
      <c r="F31" s="420">
        <v>104641.72</v>
      </c>
      <c r="G31" s="421"/>
      <c r="H31" s="420">
        <v>114947.77</v>
      </c>
      <c r="I31" s="425"/>
      <c r="J31" s="13"/>
    </row>
    <row r="32" spans="1:10">
      <c r="A32" s="159"/>
      <c r="B32" s="159" t="s">
        <v>55</v>
      </c>
      <c r="C32" s="154" t="s">
        <v>77</v>
      </c>
      <c r="D32" s="154"/>
      <c r="E32" s="156">
        <v>254</v>
      </c>
      <c r="F32" s="420">
        <v>2342512.6800000002</v>
      </c>
      <c r="G32" s="421"/>
      <c r="H32" s="420">
        <v>2394568.52</v>
      </c>
      <c r="I32" s="425"/>
      <c r="J32" s="13"/>
    </row>
    <row r="33" spans="1:10">
      <c r="A33" s="159"/>
      <c r="B33" s="159" t="s">
        <v>57</v>
      </c>
      <c r="C33" s="154" t="s">
        <v>78</v>
      </c>
      <c r="D33" s="154"/>
      <c r="E33" s="156">
        <v>256</v>
      </c>
      <c r="F33" s="420">
        <v>45848.86</v>
      </c>
      <c r="G33" s="421"/>
      <c r="H33" s="420">
        <v>65179.63</v>
      </c>
      <c r="I33" s="425"/>
      <c r="J33" s="13"/>
    </row>
    <row r="34" spans="1:10" ht="10.15" customHeight="1">
      <c r="A34" s="159"/>
      <c r="B34" s="159"/>
      <c r="C34" s="154"/>
      <c r="D34" s="154"/>
      <c r="E34" s="156"/>
      <c r="F34" s="420"/>
      <c r="G34" s="421"/>
      <c r="H34" s="420"/>
      <c r="I34" s="425"/>
      <c r="J34" s="13"/>
    </row>
    <row r="35" spans="1:10">
      <c r="A35" s="157" t="s">
        <v>79</v>
      </c>
      <c r="B35" s="158" t="s">
        <v>80</v>
      </c>
      <c r="C35" s="153"/>
      <c r="D35" s="153"/>
      <c r="E35" s="156">
        <v>27</v>
      </c>
      <c r="F35" s="422">
        <f>SUM(F36:F37)</f>
        <v>733803.06</v>
      </c>
      <c r="G35" s="423"/>
      <c r="H35" s="422">
        <f>SUM(H36:H37)</f>
        <v>1047126.81</v>
      </c>
      <c r="I35" s="439"/>
      <c r="J35" s="13"/>
    </row>
    <row r="36" spans="1:10">
      <c r="A36" s="159"/>
      <c r="B36" s="159" t="s">
        <v>51</v>
      </c>
      <c r="C36" s="154" t="s">
        <v>81</v>
      </c>
      <c r="D36" s="154"/>
      <c r="E36" s="166" t="s">
        <v>82</v>
      </c>
      <c r="F36" s="418">
        <v>733803.06</v>
      </c>
      <c r="G36" s="419"/>
      <c r="H36" s="418">
        <v>1047126.81</v>
      </c>
      <c r="I36" s="431"/>
      <c r="J36" s="13"/>
    </row>
    <row r="37" spans="1:10">
      <c r="A37" s="159"/>
      <c r="B37" s="159" t="s">
        <v>53</v>
      </c>
      <c r="C37" s="154" t="s">
        <v>83</v>
      </c>
      <c r="D37" s="154"/>
      <c r="E37" s="156">
        <v>275</v>
      </c>
      <c r="F37" s="420">
        <v>0</v>
      </c>
      <c r="G37" s="421"/>
      <c r="H37" s="420">
        <v>0</v>
      </c>
      <c r="I37" s="425"/>
      <c r="J37" s="13"/>
    </row>
    <row r="38" spans="1:10" ht="10.15" customHeight="1">
      <c r="A38" s="159"/>
      <c r="B38" s="159"/>
      <c r="C38" s="154"/>
      <c r="D38" s="154"/>
      <c r="E38" s="156"/>
      <c r="F38" s="420"/>
      <c r="G38" s="421"/>
      <c r="H38" s="420"/>
      <c r="I38" s="425"/>
      <c r="J38" s="13"/>
    </row>
    <row r="39" spans="1:10">
      <c r="A39" s="157" t="s">
        <v>84</v>
      </c>
      <c r="B39" s="158" t="s">
        <v>85</v>
      </c>
      <c r="C39" s="153"/>
      <c r="D39" s="153"/>
      <c r="E39" s="156">
        <v>28</v>
      </c>
      <c r="F39" s="422">
        <f>SUM(F40:F41)</f>
        <v>3918065.93</v>
      </c>
      <c r="G39" s="423"/>
      <c r="H39" s="422">
        <f>SUM(H40:H41)</f>
        <v>3866765.93</v>
      </c>
      <c r="I39" s="439"/>
      <c r="J39" s="13"/>
    </row>
    <row r="40" spans="1:10">
      <c r="A40" s="159"/>
      <c r="B40" s="159" t="s">
        <v>51</v>
      </c>
      <c r="C40" s="154" t="s">
        <v>86</v>
      </c>
      <c r="D40" s="154"/>
      <c r="E40" s="166" t="s">
        <v>87</v>
      </c>
      <c r="F40" s="418">
        <v>3918065.93</v>
      </c>
      <c r="G40" s="419"/>
      <c r="H40" s="418">
        <v>3866765.93</v>
      </c>
      <c r="I40" s="431"/>
      <c r="J40" s="13"/>
    </row>
    <row r="41" spans="1:10">
      <c r="A41" s="159"/>
      <c r="B41" s="159" t="s">
        <v>53</v>
      </c>
      <c r="C41" s="154" t="s">
        <v>88</v>
      </c>
      <c r="D41" s="154"/>
      <c r="E41" s="156">
        <v>288</v>
      </c>
      <c r="F41" s="420">
        <v>0</v>
      </c>
      <c r="G41" s="421"/>
      <c r="H41" s="420">
        <v>0</v>
      </c>
      <c r="I41" s="425"/>
      <c r="J41" s="13"/>
    </row>
    <row r="42" spans="1:10" ht="9.6" customHeight="1">
      <c r="A42" s="159"/>
      <c r="B42" s="159"/>
      <c r="C42" s="154"/>
      <c r="D42" s="154"/>
      <c r="E42" s="156"/>
      <c r="F42" s="420"/>
      <c r="G42" s="421"/>
      <c r="H42" s="420"/>
      <c r="I42" s="425"/>
      <c r="J42" s="13"/>
    </row>
    <row r="43" spans="1:10">
      <c r="A43" s="149" t="s">
        <v>89</v>
      </c>
      <c r="B43" s="149"/>
      <c r="C43" s="149"/>
      <c r="D43" s="149"/>
      <c r="E43" s="156" t="s">
        <v>90</v>
      </c>
      <c r="F43" s="435">
        <f>F45+F47+F57+F59</f>
        <v>8006862.8600000013</v>
      </c>
      <c r="G43" s="436"/>
      <c r="H43" s="435">
        <f>H45+H47+H57+H59</f>
        <v>3710158.61</v>
      </c>
      <c r="I43" s="440"/>
      <c r="J43" s="13"/>
    </row>
    <row r="44" spans="1:10" ht="8.4499999999999993" customHeight="1">
      <c r="A44" s="149"/>
      <c r="B44" s="149"/>
      <c r="C44" s="149"/>
      <c r="D44" s="149"/>
      <c r="E44" s="156"/>
      <c r="F44" s="437"/>
      <c r="G44" s="438"/>
      <c r="H44" s="437"/>
      <c r="I44" s="441"/>
      <c r="J44" s="13"/>
    </row>
    <row r="45" spans="1:10">
      <c r="A45" s="157" t="s">
        <v>91</v>
      </c>
      <c r="B45" s="158" t="s">
        <v>92</v>
      </c>
      <c r="C45" s="153"/>
      <c r="D45" s="153"/>
      <c r="E45" s="156">
        <v>301</v>
      </c>
      <c r="F45" s="422">
        <v>0</v>
      </c>
      <c r="G45" s="423"/>
      <c r="H45" s="446">
        <v>0</v>
      </c>
      <c r="I45" s="447"/>
      <c r="J45" s="13"/>
    </row>
    <row r="46" spans="1:10" ht="10.15" customHeight="1">
      <c r="A46" s="157"/>
      <c r="B46" s="158"/>
      <c r="C46" s="153"/>
      <c r="D46" s="153"/>
      <c r="E46" s="156"/>
      <c r="F46" s="433"/>
      <c r="G46" s="434"/>
      <c r="H46" s="433"/>
      <c r="I46" s="445"/>
      <c r="J46" s="13"/>
    </row>
    <row r="47" spans="1:10">
      <c r="A47" s="157" t="s">
        <v>93</v>
      </c>
      <c r="B47" s="158" t="s">
        <v>94</v>
      </c>
      <c r="C47" s="153"/>
      <c r="D47" s="153"/>
      <c r="E47" s="156" t="s">
        <v>95</v>
      </c>
      <c r="F47" s="422">
        <f>F48+F49</f>
        <v>1429794.6400000001</v>
      </c>
      <c r="G47" s="423"/>
      <c r="H47" s="422">
        <f>H48+H49</f>
        <v>2218390.5699999998</v>
      </c>
      <c r="I47" s="439"/>
      <c r="J47" s="13"/>
    </row>
    <row r="48" spans="1:10">
      <c r="A48" s="159"/>
      <c r="B48" s="159" t="s">
        <v>51</v>
      </c>
      <c r="C48" s="154" t="s">
        <v>96</v>
      </c>
      <c r="D48" s="154"/>
      <c r="E48" s="156">
        <v>40</v>
      </c>
      <c r="F48" s="418">
        <v>1196068.01</v>
      </c>
      <c r="G48" s="419"/>
      <c r="H48" s="418">
        <v>824084.98</v>
      </c>
      <c r="I48" s="431"/>
      <c r="J48" s="13"/>
    </row>
    <row r="49" spans="1:10">
      <c r="A49" s="159"/>
      <c r="B49" s="159" t="s">
        <v>53</v>
      </c>
      <c r="C49" s="154" t="s">
        <v>97</v>
      </c>
      <c r="D49" s="154"/>
      <c r="E49" s="156" t="s">
        <v>98</v>
      </c>
      <c r="F49" s="420">
        <f>SUM(F50:F55)</f>
        <v>233726.63</v>
      </c>
      <c r="G49" s="421"/>
      <c r="H49" s="420">
        <f>SUM(H50:H55)</f>
        <v>1394305.5899999999</v>
      </c>
      <c r="I49" s="425"/>
      <c r="J49" s="13"/>
    </row>
    <row r="50" spans="1:10">
      <c r="A50" s="159"/>
      <c r="B50" s="153"/>
      <c r="C50" s="154" t="s">
        <v>99</v>
      </c>
      <c r="D50" s="154"/>
      <c r="E50" s="156" t="s">
        <v>100</v>
      </c>
      <c r="F50" s="420">
        <v>30261.95</v>
      </c>
      <c r="G50" s="421"/>
      <c r="H50" s="420">
        <v>170470.42</v>
      </c>
      <c r="I50" s="425"/>
      <c r="J50" s="13"/>
    </row>
    <row r="51" spans="1:10">
      <c r="A51" s="159"/>
      <c r="B51" s="153"/>
      <c r="C51" s="154" t="s">
        <v>101</v>
      </c>
      <c r="D51" s="154"/>
      <c r="E51" s="156">
        <v>413</v>
      </c>
      <c r="F51" s="420">
        <v>120889.81</v>
      </c>
      <c r="G51" s="421"/>
      <c r="H51" s="420">
        <v>1131471.82</v>
      </c>
      <c r="I51" s="425"/>
      <c r="J51" s="13"/>
    </row>
    <row r="52" spans="1:10">
      <c r="A52" s="159"/>
      <c r="B52" s="153"/>
      <c r="C52" s="154" t="s">
        <v>102</v>
      </c>
      <c r="D52" s="154"/>
      <c r="E52" s="156">
        <v>415</v>
      </c>
      <c r="F52" s="420">
        <v>2055.02</v>
      </c>
      <c r="G52" s="421"/>
      <c r="H52" s="420">
        <v>2221.4499999999998</v>
      </c>
      <c r="I52" s="425"/>
      <c r="J52" s="13"/>
    </row>
    <row r="53" spans="1:10">
      <c r="A53" s="159"/>
      <c r="B53" s="153"/>
      <c r="C53" s="154" t="s">
        <v>103</v>
      </c>
      <c r="D53" s="154"/>
      <c r="E53" s="166" t="s">
        <v>104</v>
      </c>
      <c r="F53" s="420">
        <v>21716</v>
      </c>
      <c r="G53" s="421"/>
      <c r="H53" s="420">
        <v>27144</v>
      </c>
      <c r="I53" s="425"/>
      <c r="J53" s="13"/>
    </row>
    <row r="54" spans="1:10">
      <c r="A54" s="159"/>
      <c r="B54" s="159" t="s">
        <v>55</v>
      </c>
      <c r="C54" s="154" t="s">
        <v>105</v>
      </c>
      <c r="D54" s="154"/>
      <c r="E54" s="156">
        <v>4251</v>
      </c>
      <c r="F54" s="420">
        <v>33803.85</v>
      </c>
      <c r="G54" s="421"/>
      <c r="H54" s="420">
        <v>37997.9</v>
      </c>
      <c r="I54" s="425"/>
      <c r="J54" s="13"/>
    </row>
    <row r="55" spans="1:10">
      <c r="A55" s="159"/>
      <c r="B55" s="159" t="s">
        <v>57</v>
      </c>
      <c r="C55" s="154" t="s">
        <v>106</v>
      </c>
      <c r="D55" s="154"/>
      <c r="E55" s="166" t="s">
        <v>107</v>
      </c>
      <c r="F55" s="420">
        <v>25000</v>
      </c>
      <c r="G55" s="421"/>
      <c r="H55" s="420">
        <v>25000</v>
      </c>
      <c r="I55" s="425"/>
      <c r="J55" s="13"/>
    </row>
    <row r="56" spans="1:10" ht="10.15" customHeight="1">
      <c r="A56" s="159"/>
      <c r="B56" s="159"/>
      <c r="C56" s="154"/>
      <c r="D56" s="154"/>
      <c r="E56" s="166"/>
      <c r="F56" s="420"/>
      <c r="G56" s="421"/>
      <c r="H56" s="420"/>
      <c r="I56" s="425"/>
      <c r="J56" s="13"/>
    </row>
    <row r="57" spans="1:10">
      <c r="A57" s="157" t="s">
        <v>108</v>
      </c>
      <c r="B57" s="158" t="s">
        <v>109</v>
      </c>
      <c r="C57" s="153"/>
      <c r="D57" s="153"/>
      <c r="E57" s="156" t="s">
        <v>110</v>
      </c>
      <c r="F57" s="432">
        <v>0</v>
      </c>
      <c r="G57" s="421"/>
      <c r="H57" s="432">
        <v>0</v>
      </c>
      <c r="I57" s="425"/>
      <c r="J57" s="13"/>
    </row>
    <row r="58" spans="1:10" ht="10.15" customHeight="1">
      <c r="A58" s="157"/>
      <c r="B58" s="158"/>
      <c r="C58" s="153"/>
      <c r="D58" s="153"/>
      <c r="E58" s="156"/>
      <c r="F58" s="420"/>
      <c r="G58" s="421"/>
      <c r="H58" s="420"/>
      <c r="I58" s="425"/>
      <c r="J58" s="13"/>
    </row>
    <row r="59" spans="1:10">
      <c r="A59" s="157" t="s">
        <v>111</v>
      </c>
      <c r="B59" s="158" t="s">
        <v>112</v>
      </c>
      <c r="C59" s="153"/>
      <c r="D59" s="153"/>
      <c r="E59" s="156" t="s">
        <v>113</v>
      </c>
      <c r="F59" s="422">
        <f>SUM(F60:F62)</f>
        <v>6577068.2200000007</v>
      </c>
      <c r="G59" s="423"/>
      <c r="H59" s="422">
        <f>SUM(H60:H62)</f>
        <v>1491768.04</v>
      </c>
      <c r="I59" s="439"/>
      <c r="J59" s="13"/>
    </row>
    <row r="60" spans="1:10">
      <c r="A60" s="159"/>
      <c r="B60" s="159" t="s">
        <v>51</v>
      </c>
      <c r="C60" s="154" t="s">
        <v>114</v>
      </c>
      <c r="D60" s="154"/>
      <c r="E60" s="156">
        <v>553</v>
      </c>
      <c r="F60" s="418">
        <v>6079222.0300000003</v>
      </c>
      <c r="G60" s="419"/>
      <c r="H60" s="418">
        <v>470797.25</v>
      </c>
      <c r="I60" s="431"/>
      <c r="J60" s="13"/>
    </row>
    <row r="61" spans="1:10">
      <c r="A61" s="159"/>
      <c r="B61" s="159" t="s">
        <v>53</v>
      </c>
      <c r="C61" s="154" t="s">
        <v>115</v>
      </c>
      <c r="D61" s="154"/>
      <c r="E61" s="166">
        <v>55</v>
      </c>
      <c r="F61" s="420">
        <v>497846.19</v>
      </c>
      <c r="G61" s="421"/>
      <c r="H61" s="420">
        <v>1020970.79</v>
      </c>
      <c r="I61" s="425"/>
      <c r="J61" s="13"/>
    </row>
    <row r="62" spans="1:10">
      <c r="A62" s="159"/>
      <c r="B62" s="159" t="s">
        <v>55</v>
      </c>
      <c r="C62" s="154" t="s">
        <v>116</v>
      </c>
      <c r="D62" s="154"/>
      <c r="E62" s="156" t="s">
        <v>117</v>
      </c>
      <c r="F62" s="420">
        <v>0</v>
      </c>
      <c r="G62" s="421"/>
      <c r="H62" s="420">
        <v>0</v>
      </c>
      <c r="I62" s="425"/>
      <c r="J62" s="13"/>
    </row>
    <row r="63" spans="1:10" ht="10.15" customHeight="1">
      <c r="A63" s="159"/>
      <c r="B63" s="159"/>
      <c r="C63" s="154"/>
      <c r="D63" s="154"/>
      <c r="E63" s="156"/>
      <c r="F63" s="420"/>
      <c r="G63" s="421"/>
      <c r="H63" s="420"/>
      <c r="I63" s="425"/>
      <c r="J63" s="13"/>
    </row>
    <row r="64" spans="1:10">
      <c r="A64" s="157" t="s">
        <v>118</v>
      </c>
      <c r="B64" s="158" t="s">
        <v>119</v>
      </c>
      <c r="C64" s="153"/>
      <c r="D64" s="153"/>
      <c r="E64" s="156" t="s">
        <v>120</v>
      </c>
      <c r="F64" s="422">
        <v>0</v>
      </c>
      <c r="G64" s="423"/>
      <c r="H64" s="422">
        <v>0</v>
      </c>
      <c r="I64" s="439"/>
      <c r="J64" s="13"/>
    </row>
    <row r="65" spans="1:10" ht="10.15" customHeight="1">
      <c r="A65" s="159"/>
      <c r="B65" s="153"/>
      <c r="C65" s="158"/>
      <c r="D65" s="158"/>
      <c r="E65" s="167"/>
      <c r="F65" s="418"/>
      <c r="G65" s="419"/>
      <c r="H65" s="418"/>
      <c r="I65" s="431"/>
      <c r="J65" s="13"/>
    </row>
    <row r="66" spans="1:10" ht="13.5" thickBot="1">
      <c r="A66" s="159"/>
      <c r="B66" s="153"/>
      <c r="C66" s="168" t="s">
        <v>121</v>
      </c>
      <c r="D66" s="168"/>
      <c r="E66" s="169" t="s">
        <v>122</v>
      </c>
      <c r="F66" s="429">
        <f>F10+F43+F64</f>
        <v>79596872.74000001</v>
      </c>
      <c r="G66" s="430"/>
      <c r="H66" s="429">
        <f>H10+H43+H64</f>
        <v>75107251.640000001</v>
      </c>
      <c r="I66" s="442"/>
      <c r="J66" s="13"/>
    </row>
    <row r="67" spans="1:10" ht="15">
      <c r="A67" s="14"/>
      <c r="B67" s="13"/>
      <c r="C67" s="13"/>
      <c r="D67" s="13"/>
      <c r="E67" s="13"/>
      <c r="F67" s="13"/>
      <c r="G67" s="13"/>
      <c r="H67" s="13"/>
      <c r="I67" s="15"/>
      <c r="J67" s="15"/>
    </row>
    <row r="68" spans="1:10" ht="15">
      <c r="A68" s="14"/>
      <c r="B68" s="13"/>
      <c r="C68" s="13"/>
      <c r="D68" s="13"/>
      <c r="E68" s="13"/>
      <c r="F68" s="13"/>
      <c r="G68" s="13"/>
      <c r="H68" s="13"/>
      <c r="I68" s="15"/>
      <c r="J68" s="15"/>
    </row>
    <row r="69" spans="1:10" ht="15">
      <c r="A69" s="14"/>
      <c r="B69" s="13"/>
      <c r="C69" s="13"/>
      <c r="D69" s="13"/>
      <c r="E69" s="13"/>
      <c r="F69" s="13"/>
      <c r="G69" s="13"/>
      <c r="H69" s="13"/>
      <c r="I69" s="15"/>
      <c r="J69" s="15"/>
    </row>
    <row r="70" spans="1:10" ht="15">
      <c r="A70" s="14"/>
      <c r="B70" s="13"/>
      <c r="C70" s="13"/>
      <c r="D70" s="13"/>
      <c r="E70" s="13"/>
      <c r="F70" s="13"/>
      <c r="G70" s="13"/>
      <c r="H70" s="13"/>
      <c r="I70" s="15"/>
      <c r="J70" s="15"/>
    </row>
    <row r="71" spans="1:10" ht="15">
      <c r="A71" s="14"/>
      <c r="B71" s="13"/>
      <c r="C71" s="13"/>
      <c r="D71" s="13"/>
      <c r="E71" s="13"/>
      <c r="F71" s="13"/>
      <c r="G71" s="13"/>
      <c r="H71" s="13"/>
      <c r="I71" s="15"/>
      <c r="J71" s="15"/>
    </row>
    <row r="72" spans="1:10" ht="15">
      <c r="A72" s="14"/>
      <c r="B72" s="13"/>
      <c r="C72" s="13"/>
      <c r="D72" s="13"/>
      <c r="E72" s="13"/>
      <c r="F72" s="13"/>
      <c r="G72" s="13"/>
      <c r="H72" s="13"/>
      <c r="I72" s="15"/>
      <c r="J72" s="15"/>
    </row>
    <row r="73" spans="1:10" ht="15">
      <c r="A73" s="14"/>
      <c r="B73" s="13"/>
      <c r="C73" s="13"/>
      <c r="D73" s="13"/>
      <c r="E73" s="13"/>
      <c r="F73" s="13"/>
      <c r="G73" s="13"/>
      <c r="H73" s="13"/>
      <c r="I73" s="15"/>
      <c r="J73" s="15"/>
    </row>
    <row r="74" spans="1:10" ht="15">
      <c r="A74" s="14"/>
      <c r="B74" s="13"/>
      <c r="C74" s="13"/>
      <c r="D74" s="13"/>
      <c r="E74" s="13"/>
      <c r="F74" s="13"/>
      <c r="G74" s="13"/>
      <c r="H74" s="13"/>
      <c r="I74" s="15"/>
      <c r="J74" s="15"/>
    </row>
    <row r="75" spans="1:10" ht="15">
      <c r="A75" s="14"/>
      <c r="B75" s="13"/>
      <c r="C75" s="13"/>
      <c r="D75" s="13"/>
      <c r="E75" s="13"/>
      <c r="F75" s="13"/>
      <c r="G75" s="13"/>
      <c r="H75" s="13"/>
      <c r="I75" s="15"/>
      <c r="J75" s="15"/>
    </row>
    <row r="76" spans="1:10" ht="15">
      <c r="A76" s="14"/>
      <c r="B76" s="13"/>
      <c r="C76" s="13"/>
      <c r="D76" s="13"/>
      <c r="E76" s="13"/>
      <c r="F76" s="13"/>
      <c r="G76" s="13"/>
      <c r="H76" s="13"/>
      <c r="I76" s="15"/>
      <c r="J76" s="15"/>
    </row>
    <row r="77" spans="1:10" ht="15">
      <c r="A77" s="14"/>
      <c r="B77" s="13"/>
      <c r="C77" s="13"/>
      <c r="D77" s="13"/>
      <c r="E77" s="13"/>
      <c r="F77" s="13"/>
      <c r="G77" s="13"/>
      <c r="H77" s="13"/>
      <c r="I77" s="15"/>
      <c r="J77" s="15"/>
    </row>
    <row r="78" spans="1:10" ht="15">
      <c r="A78" s="14"/>
      <c r="B78" s="13"/>
      <c r="C78" s="13"/>
      <c r="D78" s="13"/>
      <c r="E78" s="13"/>
      <c r="F78" s="13"/>
      <c r="G78" s="13"/>
      <c r="H78" s="13"/>
      <c r="I78" s="15"/>
      <c r="J78" s="15"/>
    </row>
    <row r="79" spans="1:10" ht="15">
      <c r="A79" s="14"/>
      <c r="B79" s="13"/>
      <c r="C79" s="13"/>
      <c r="D79" s="13"/>
      <c r="E79" s="13"/>
      <c r="F79" s="13"/>
      <c r="G79" s="13"/>
      <c r="H79" s="13"/>
      <c r="I79" s="15"/>
      <c r="J79" s="15"/>
    </row>
    <row r="80" spans="1:10" ht="15">
      <c r="A80" s="14"/>
      <c r="B80" s="13"/>
      <c r="C80" s="13"/>
      <c r="D80" s="13"/>
      <c r="E80" s="13"/>
      <c r="F80" s="13"/>
      <c r="G80" s="13"/>
      <c r="H80" s="13"/>
      <c r="I80" s="15"/>
      <c r="J80" s="15"/>
    </row>
    <row r="81" spans="1:10" ht="15">
      <c r="A81" s="14"/>
      <c r="B81" s="13"/>
      <c r="C81" s="13"/>
      <c r="D81" s="13"/>
      <c r="E81" s="13"/>
      <c r="F81" s="13"/>
      <c r="G81" s="13"/>
      <c r="H81" s="13"/>
      <c r="I81" s="15"/>
      <c r="J81" s="15"/>
    </row>
    <row r="82" spans="1:10" ht="15">
      <c r="A82" s="14"/>
      <c r="B82" s="13"/>
      <c r="C82" s="13"/>
      <c r="D82" s="13"/>
      <c r="E82" s="13"/>
      <c r="F82" s="13"/>
      <c r="G82" s="13"/>
      <c r="H82" s="13"/>
      <c r="I82" s="15"/>
      <c r="J82" s="15"/>
    </row>
    <row r="83" spans="1:10" ht="15">
      <c r="A83" s="14"/>
      <c r="B83" s="13"/>
      <c r="C83" s="13"/>
      <c r="D83" s="13"/>
      <c r="E83" s="13"/>
      <c r="F83" s="13"/>
      <c r="G83" s="13"/>
      <c r="H83" s="13"/>
      <c r="I83" s="15"/>
      <c r="J83" s="15"/>
    </row>
    <row r="84" spans="1:10" ht="15">
      <c r="A84" s="14"/>
      <c r="B84" s="13"/>
      <c r="C84" s="13"/>
      <c r="D84" s="13"/>
      <c r="E84" s="13"/>
      <c r="F84" s="13"/>
      <c r="G84" s="13"/>
      <c r="H84" s="13"/>
      <c r="I84" s="15"/>
      <c r="J84" s="15"/>
    </row>
    <row r="85" spans="1:10" ht="15">
      <c r="A85" s="14"/>
      <c r="B85" s="13"/>
      <c r="C85" s="13"/>
      <c r="D85" s="13"/>
      <c r="E85" s="13"/>
      <c r="F85" s="13"/>
      <c r="G85" s="13"/>
      <c r="H85" s="13"/>
      <c r="I85" s="15"/>
      <c r="J85" s="15"/>
    </row>
  </sheetData>
  <mergeCells count="126">
    <mergeCell ref="H66:I66"/>
    <mergeCell ref="H9:I9"/>
    <mergeCell ref="H10:I10"/>
    <mergeCell ref="H11:I11"/>
    <mergeCell ref="H12:I12"/>
    <mergeCell ref="H13:I13"/>
    <mergeCell ref="H14:I14"/>
    <mergeCell ref="H60:I60"/>
    <mergeCell ref="H51:I51"/>
    <mergeCell ref="H52:I52"/>
    <mergeCell ref="H53:I53"/>
    <mergeCell ref="H63:I63"/>
    <mergeCell ref="H45:I45"/>
    <mergeCell ref="H46:I46"/>
    <mergeCell ref="H47:I47"/>
    <mergeCell ref="H48:I48"/>
    <mergeCell ref="H49:I49"/>
    <mergeCell ref="H50:I50"/>
    <mergeCell ref="H64:I64"/>
    <mergeCell ref="H65:I65"/>
    <mergeCell ref="H54:I54"/>
    <mergeCell ref="H55:I55"/>
    <mergeCell ref="H56:I56"/>
    <mergeCell ref="H57:I57"/>
    <mergeCell ref="H61:I61"/>
    <mergeCell ref="H62:I62"/>
    <mergeCell ref="H58:I58"/>
    <mergeCell ref="H59:I59"/>
    <mergeCell ref="H39:I39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27:I2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F63:G63"/>
    <mergeCell ref="F64:G64"/>
    <mergeCell ref="F65:G65"/>
    <mergeCell ref="F50:G50"/>
    <mergeCell ref="F39:G39"/>
    <mergeCell ref="F40:G40"/>
    <mergeCell ref="F41:G41"/>
    <mergeCell ref="F42:G42"/>
    <mergeCell ref="F43:G43"/>
    <mergeCell ref="F44:G44"/>
    <mergeCell ref="F33:G33"/>
    <mergeCell ref="F34:G34"/>
    <mergeCell ref="F35:G35"/>
    <mergeCell ref="F36:G36"/>
    <mergeCell ref="F37:G37"/>
    <mergeCell ref="F38:G38"/>
    <mergeCell ref="F27:G27"/>
    <mergeCell ref="F28:G28"/>
    <mergeCell ref="H33:I33"/>
    <mergeCell ref="H34:I34"/>
    <mergeCell ref="F66:G66"/>
    <mergeCell ref="H15:I15"/>
    <mergeCell ref="H16:I16"/>
    <mergeCell ref="H17:I17"/>
    <mergeCell ref="H18:I18"/>
    <mergeCell ref="H19:I19"/>
    <mergeCell ref="H20:I20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F45:G45"/>
    <mergeCell ref="F46:G46"/>
    <mergeCell ref="F47:G47"/>
    <mergeCell ref="F48:G48"/>
    <mergeCell ref="F49:G49"/>
    <mergeCell ref="F29:G29"/>
    <mergeCell ref="F30:G30"/>
    <mergeCell ref="F31:G31"/>
    <mergeCell ref="F32:G32"/>
    <mergeCell ref="F21:G21"/>
    <mergeCell ref="F22:G22"/>
    <mergeCell ref="F23:G23"/>
    <mergeCell ref="F24:G24"/>
    <mergeCell ref="F25:G25"/>
    <mergeCell ref="F26:G26"/>
    <mergeCell ref="C22:D22"/>
    <mergeCell ref="C1:C2"/>
    <mergeCell ref="A1:B2"/>
    <mergeCell ref="A3:E3"/>
    <mergeCell ref="E6:E8"/>
    <mergeCell ref="G1:H1"/>
    <mergeCell ref="G2:H2"/>
    <mergeCell ref="G3:H3"/>
    <mergeCell ref="H6:I8"/>
    <mergeCell ref="F6:G8"/>
    <mergeCell ref="F15:G15"/>
    <mergeCell ref="F16:G16"/>
    <mergeCell ref="F17:G17"/>
    <mergeCell ref="F18:G18"/>
    <mergeCell ref="F19:G19"/>
    <mergeCell ref="F20:G20"/>
    <mergeCell ref="F10:G10"/>
    <mergeCell ref="D1:F2"/>
    <mergeCell ref="E5:F5"/>
    <mergeCell ref="F12:G12"/>
    <mergeCell ref="F13:G13"/>
    <mergeCell ref="F14:G14"/>
    <mergeCell ref="H21:I21"/>
    <mergeCell ref="H22:I22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4"/>
  <dimension ref="A1:J59"/>
  <sheetViews>
    <sheetView zoomScaleNormal="100" workbookViewId="0">
      <selection sqref="A1:B2"/>
    </sheetView>
  </sheetViews>
  <sheetFormatPr baseColWidth="10" defaultColWidth="11.140625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10" ht="13.15" customHeight="1">
      <c r="A1" s="270" t="str">
        <f>Coordonnées!A1</f>
        <v>Synthèse des Comptes</v>
      </c>
      <c r="B1" s="271"/>
      <c r="C1" s="267" t="str">
        <f>Coordonnées!D1</f>
        <v>Administration communale de</v>
      </c>
      <c r="D1" s="271" t="str">
        <f>Coordonnées!J1</f>
        <v>LA ROCHE EN ARDENNE</v>
      </c>
      <c r="E1" s="271"/>
      <c r="F1" s="271"/>
      <c r="G1" s="267" t="str">
        <f>Coordonnées!P1</f>
        <v>Code INS</v>
      </c>
      <c r="H1" s="402"/>
      <c r="I1" s="201">
        <f>Coordonnées!R1</f>
        <v>83031</v>
      </c>
      <c r="J1" s="16"/>
    </row>
    <row r="2" spans="1:10">
      <c r="A2" s="272"/>
      <c r="B2" s="273"/>
      <c r="C2" s="268"/>
      <c r="D2" s="273"/>
      <c r="E2" s="273"/>
      <c r="F2" s="273"/>
      <c r="G2" s="269" t="str">
        <f>Coordonnées!P2</f>
        <v>Exercice:</v>
      </c>
      <c r="H2" s="470"/>
      <c r="I2" s="202">
        <f>Coordonnées!R2</f>
        <v>2021</v>
      </c>
      <c r="J2" s="16"/>
    </row>
    <row r="3" spans="1:10">
      <c r="A3" s="466" t="str">
        <f>Coordonnées!A3</f>
        <v>Modèle officiel généré par l'application eComptes © SPW Intérieur et Action Sociale</v>
      </c>
      <c r="B3" s="466"/>
      <c r="C3" s="466"/>
      <c r="D3" s="466"/>
      <c r="E3" s="466"/>
      <c r="F3" s="200"/>
      <c r="G3" s="471" t="str">
        <f>Coordonnées!P3</f>
        <v>Version:</v>
      </c>
      <c r="H3" s="472"/>
      <c r="I3" s="191">
        <f>Coordonnées!R3</f>
        <v>1</v>
      </c>
      <c r="J3" s="16"/>
    </row>
    <row r="4" spans="1:10">
      <c r="A4" s="39"/>
      <c r="B4" s="40"/>
      <c r="C4" s="41"/>
      <c r="D4" s="41"/>
      <c r="E4" s="42"/>
      <c r="F4" s="42"/>
      <c r="G4" s="42"/>
      <c r="H4" s="42"/>
      <c r="I4" s="43"/>
      <c r="J4" s="16"/>
    </row>
    <row r="5" spans="1:10" ht="13.5" thickBot="1">
      <c r="A5" s="33"/>
      <c r="B5" s="34"/>
      <c r="D5" s="35"/>
      <c r="E5" s="34"/>
      <c r="F5" s="36"/>
      <c r="G5" s="36"/>
      <c r="H5" s="36"/>
      <c r="I5" s="36"/>
      <c r="J5" s="18"/>
    </row>
    <row r="6" spans="1:10">
      <c r="A6" s="127"/>
      <c r="B6" s="128"/>
      <c r="C6" s="129" t="s">
        <v>40</v>
      </c>
      <c r="D6" s="128"/>
      <c r="E6" s="467" t="s">
        <v>42</v>
      </c>
      <c r="F6" s="473">
        <f>I2</f>
        <v>2021</v>
      </c>
      <c r="G6" s="479"/>
      <c r="H6" s="473">
        <f>F6-1</f>
        <v>2020</v>
      </c>
      <c r="I6" s="474"/>
      <c r="J6" s="17"/>
    </row>
    <row r="7" spans="1:10" ht="10.15" customHeight="1">
      <c r="A7" s="127"/>
      <c r="B7" s="128"/>
      <c r="C7" s="128"/>
      <c r="D7" s="130"/>
      <c r="E7" s="468"/>
      <c r="F7" s="475"/>
      <c r="G7" s="480"/>
      <c r="H7" s="475"/>
      <c r="I7" s="476"/>
      <c r="J7" s="17"/>
    </row>
    <row r="8" spans="1:10" ht="13.5" thickBot="1">
      <c r="A8" s="127"/>
      <c r="B8" s="128"/>
      <c r="C8" s="130" t="s">
        <v>123</v>
      </c>
      <c r="D8" s="128"/>
      <c r="E8" s="469"/>
      <c r="F8" s="477"/>
      <c r="G8" s="481"/>
      <c r="H8" s="477"/>
      <c r="I8" s="478"/>
      <c r="J8" s="17"/>
    </row>
    <row r="9" spans="1:10" ht="10.15" customHeight="1">
      <c r="A9" s="127"/>
      <c r="B9" s="128"/>
      <c r="C9" s="128"/>
      <c r="D9" s="128"/>
      <c r="E9" s="131"/>
      <c r="F9" s="460"/>
      <c r="G9" s="465"/>
      <c r="H9" s="460"/>
      <c r="I9" s="461"/>
      <c r="J9" s="17"/>
    </row>
    <row r="10" spans="1:10">
      <c r="A10" s="127"/>
      <c r="B10" s="128"/>
      <c r="C10" s="132" t="s">
        <v>124</v>
      </c>
      <c r="D10" s="132"/>
      <c r="E10" s="133" t="s">
        <v>125</v>
      </c>
      <c r="F10" s="422">
        <f>F12+F14+F16+F21+F25+F31</f>
        <v>69621244.920000002</v>
      </c>
      <c r="G10" s="423"/>
      <c r="H10" s="422">
        <f>H12+H14+H16+H21+H25+H31</f>
        <v>65568137.409999996</v>
      </c>
      <c r="I10" s="439"/>
      <c r="J10" s="17"/>
    </row>
    <row r="11" spans="1:10" ht="10.15" customHeight="1">
      <c r="A11" s="127"/>
      <c r="B11" s="128"/>
      <c r="C11" s="132"/>
      <c r="D11" s="132"/>
      <c r="E11" s="133"/>
      <c r="F11" s="433"/>
      <c r="G11" s="434"/>
      <c r="H11" s="433"/>
      <c r="I11" s="445"/>
      <c r="J11" s="17"/>
    </row>
    <row r="12" spans="1:10">
      <c r="A12" s="134" t="s">
        <v>126</v>
      </c>
      <c r="B12" s="135" t="s">
        <v>127</v>
      </c>
      <c r="C12" s="128"/>
      <c r="D12" s="128"/>
      <c r="E12" s="136">
        <v>10</v>
      </c>
      <c r="F12" s="422">
        <v>44069807.799999997</v>
      </c>
      <c r="G12" s="423"/>
      <c r="H12" s="422">
        <v>44069807.799999997</v>
      </c>
      <c r="I12" s="439"/>
      <c r="J12" s="17"/>
    </row>
    <row r="13" spans="1:10" ht="10.15" customHeight="1">
      <c r="A13" s="134"/>
      <c r="B13" s="135"/>
      <c r="C13" s="128"/>
      <c r="D13" s="128"/>
      <c r="E13" s="136"/>
      <c r="F13" s="433"/>
      <c r="G13" s="434"/>
      <c r="H13" s="433"/>
      <c r="I13" s="445"/>
      <c r="J13" s="17"/>
    </row>
    <row r="14" spans="1:10">
      <c r="A14" s="134" t="s">
        <v>128</v>
      </c>
      <c r="B14" s="135" t="s">
        <v>129</v>
      </c>
      <c r="C14" s="128"/>
      <c r="D14" s="128"/>
      <c r="E14" s="136">
        <v>12</v>
      </c>
      <c r="F14" s="422">
        <v>6801495.4199999999</v>
      </c>
      <c r="G14" s="423"/>
      <c r="H14" s="422">
        <v>6663700.0300000003</v>
      </c>
      <c r="I14" s="439"/>
      <c r="J14" s="17"/>
    </row>
    <row r="15" spans="1:10" ht="10.15" customHeight="1">
      <c r="A15" s="134"/>
      <c r="B15" s="135"/>
      <c r="C15" s="128"/>
      <c r="D15" s="128"/>
      <c r="E15" s="136"/>
      <c r="F15" s="433"/>
      <c r="G15" s="434"/>
      <c r="H15" s="433"/>
      <c r="I15" s="445"/>
      <c r="J15" s="17"/>
    </row>
    <row r="16" spans="1:10">
      <c r="A16" s="134" t="s">
        <v>130</v>
      </c>
      <c r="B16" s="135" t="s">
        <v>131</v>
      </c>
      <c r="C16" s="128"/>
      <c r="D16" s="128"/>
      <c r="E16" s="136">
        <v>13</v>
      </c>
      <c r="F16" s="422">
        <f>SUM(F17:F19)</f>
        <v>363753.03</v>
      </c>
      <c r="G16" s="423"/>
      <c r="H16" s="422">
        <f>SUM(H17:H19)</f>
        <v>137795.39000000001</v>
      </c>
      <c r="I16" s="439"/>
      <c r="J16" s="17"/>
    </row>
    <row r="17" spans="1:10">
      <c r="A17" s="127"/>
      <c r="B17" s="137" t="s">
        <v>132</v>
      </c>
      <c r="C17" s="138" t="s">
        <v>133</v>
      </c>
      <c r="D17" s="138"/>
      <c r="E17" s="136">
        <v>1301</v>
      </c>
      <c r="F17" s="452">
        <v>0</v>
      </c>
      <c r="G17" s="458"/>
      <c r="H17" s="452">
        <v>0</v>
      </c>
      <c r="I17" s="453"/>
      <c r="J17" s="17"/>
    </row>
    <row r="18" spans="1:10">
      <c r="A18" s="127"/>
      <c r="B18" s="137" t="s">
        <v>134</v>
      </c>
      <c r="C18" s="138" t="s">
        <v>135</v>
      </c>
      <c r="D18" s="138"/>
      <c r="E18" s="136">
        <v>1302</v>
      </c>
      <c r="F18" s="448">
        <v>0</v>
      </c>
      <c r="G18" s="462"/>
      <c r="H18" s="448">
        <v>0</v>
      </c>
      <c r="I18" s="449"/>
      <c r="J18" s="17"/>
    </row>
    <row r="19" spans="1:10">
      <c r="A19" s="127"/>
      <c r="B19" s="137" t="s">
        <v>136</v>
      </c>
      <c r="C19" s="138" t="s">
        <v>137</v>
      </c>
      <c r="D19" s="138"/>
      <c r="E19" s="136">
        <v>1303</v>
      </c>
      <c r="F19" s="448">
        <v>363753.03</v>
      </c>
      <c r="G19" s="462"/>
      <c r="H19" s="448">
        <v>137795.39000000001</v>
      </c>
      <c r="I19" s="449"/>
      <c r="J19" s="17"/>
    </row>
    <row r="20" spans="1:10" ht="10.15" customHeight="1">
      <c r="A20" s="127"/>
      <c r="B20" s="137"/>
      <c r="C20" s="138"/>
      <c r="D20" s="138"/>
      <c r="E20" s="136"/>
      <c r="F20" s="448"/>
      <c r="G20" s="462"/>
      <c r="H20" s="448"/>
      <c r="I20" s="449"/>
      <c r="J20" s="17"/>
    </row>
    <row r="21" spans="1:10">
      <c r="A21" s="134" t="s">
        <v>138</v>
      </c>
      <c r="B21" s="135" t="s">
        <v>139</v>
      </c>
      <c r="C21" s="128"/>
      <c r="D21" s="128"/>
      <c r="E21" s="136">
        <v>14</v>
      </c>
      <c r="F21" s="422">
        <f>SUM(F22:F23)</f>
        <v>2884390.1</v>
      </c>
      <c r="G21" s="423"/>
      <c r="H21" s="422">
        <f>SUM(H22:H23)</f>
        <v>862375.37</v>
      </c>
      <c r="I21" s="439"/>
      <c r="J21" s="17"/>
    </row>
    <row r="22" spans="1:10">
      <c r="A22" s="127"/>
      <c r="B22" s="137" t="s">
        <v>132</v>
      </c>
      <c r="C22" s="138" t="s">
        <v>140</v>
      </c>
      <c r="D22" s="138"/>
      <c r="E22" s="136">
        <v>14104</v>
      </c>
      <c r="F22" s="452">
        <v>5428.87</v>
      </c>
      <c r="G22" s="458"/>
      <c r="H22" s="452">
        <v>5428.87</v>
      </c>
      <c r="I22" s="453"/>
      <c r="J22" s="17"/>
    </row>
    <row r="23" spans="1:10">
      <c r="A23" s="127"/>
      <c r="B23" s="137" t="s">
        <v>134</v>
      </c>
      <c r="C23" s="138" t="s">
        <v>141</v>
      </c>
      <c r="D23" s="138"/>
      <c r="E23" s="136">
        <v>14105</v>
      </c>
      <c r="F23" s="448">
        <v>2878961.23</v>
      </c>
      <c r="G23" s="462"/>
      <c r="H23" s="448">
        <v>856946.5</v>
      </c>
      <c r="I23" s="449"/>
      <c r="J23" s="17"/>
    </row>
    <row r="24" spans="1:10" ht="10.15" customHeight="1">
      <c r="A24" s="127"/>
      <c r="B24" s="137"/>
      <c r="C24" s="138"/>
      <c r="D24" s="138"/>
      <c r="E24" s="136"/>
      <c r="F24" s="448"/>
      <c r="G24" s="462"/>
      <c r="H24" s="448"/>
      <c r="I24" s="449"/>
      <c r="J24" s="17"/>
    </row>
    <row r="25" spans="1:10">
      <c r="A25" s="134" t="s">
        <v>142</v>
      </c>
      <c r="B25" s="135" t="s">
        <v>143</v>
      </c>
      <c r="C25" s="128"/>
      <c r="D25" s="128"/>
      <c r="E25" s="136">
        <v>15</v>
      </c>
      <c r="F25" s="422">
        <f>SUM(F26:F29)</f>
        <v>13297731.699999999</v>
      </c>
      <c r="G25" s="423"/>
      <c r="H25" s="422">
        <f>SUM(H26:H29)</f>
        <v>13380244.82</v>
      </c>
      <c r="I25" s="439"/>
      <c r="J25" s="17"/>
    </row>
    <row r="26" spans="1:10">
      <c r="A26" s="127"/>
      <c r="B26" s="137" t="s">
        <v>132</v>
      </c>
      <c r="C26" s="138" t="s">
        <v>144</v>
      </c>
      <c r="D26" s="138"/>
      <c r="E26" s="136">
        <v>151</v>
      </c>
      <c r="F26" s="452">
        <v>83276.179999999993</v>
      </c>
      <c r="G26" s="458"/>
      <c r="H26" s="452">
        <v>15485.21</v>
      </c>
      <c r="I26" s="453"/>
      <c r="J26" s="17"/>
    </row>
    <row r="27" spans="1:10">
      <c r="A27" s="127"/>
      <c r="B27" s="137" t="s">
        <v>134</v>
      </c>
      <c r="C27" s="138" t="s">
        <v>145</v>
      </c>
      <c r="D27" s="138"/>
      <c r="E27" s="136">
        <v>152</v>
      </c>
      <c r="F27" s="448">
        <v>371903.84</v>
      </c>
      <c r="G27" s="462"/>
      <c r="H27" s="448">
        <v>388085.12</v>
      </c>
      <c r="I27" s="449"/>
      <c r="J27" s="17"/>
    </row>
    <row r="28" spans="1:10">
      <c r="A28" s="127"/>
      <c r="B28" s="137" t="s">
        <v>136</v>
      </c>
      <c r="C28" s="138" t="s">
        <v>146</v>
      </c>
      <c r="D28" s="138"/>
      <c r="E28" s="136">
        <v>154</v>
      </c>
      <c r="F28" s="448">
        <v>12842551.68</v>
      </c>
      <c r="G28" s="462"/>
      <c r="H28" s="448">
        <v>12976674.49</v>
      </c>
      <c r="I28" s="449"/>
      <c r="J28" s="17"/>
    </row>
    <row r="29" spans="1:10">
      <c r="A29" s="127"/>
      <c r="B29" s="137" t="s">
        <v>147</v>
      </c>
      <c r="C29" s="138" t="s">
        <v>148</v>
      </c>
      <c r="D29" s="138"/>
      <c r="E29" s="136">
        <v>156</v>
      </c>
      <c r="F29" s="448">
        <v>0</v>
      </c>
      <c r="G29" s="462"/>
      <c r="H29" s="448">
        <v>0</v>
      </c>
      <c r="I29" s="449"/>
      <c r="J29" s="17"/>
    </row>
    <row r="30" spans="1:10" ht="10.15" customHeight="1">
      <c r="A30" s="127"/>
      <c r="B30" s="137"/>
      <c r="C30" s="138"/>
      <c r="D30" s="138"/>
      <c r="E30" s="136"/>
      <c r="F30" s="448"/>
      <c r="G30" s="462"/>
      <c r="H30" s="448"/>
      <c r="I30" s="449"/>
      <c r="J30" s="17"/>
    </row>
    <row r="31" spans="1:10">
      <c r="A31" s="134" t="s">
        <v>149</v>
      </c>
      <c r="B31" s="135" t="s">
        <v>150</v>
      </c>
      <c r="C31" s="128"/>
      <c r="D31" s="128"/>
      <c r="E31" s="136">
        <v>16</v>
      </c>
      <c r="F31" s="422">
        <v>2204066.87</v>
      </c>
      <c r="G31" s="423"/>
      <c r="H31" s="422">
        <v>454214</v>
      </c>
      <c r="I31" s="439"/>
      <c r="J31" s="17"/>
    </row>
    <row r="32" spans="1:10" ht="10.15" customHeight="1">
      <c r="A32" s="127"/>
      <c r="B32" s="128"/>
      <c r="C32" s="135"/>
      <c r="D32" s="135"/>
      <c r="E32" s="136"/>
      <c r="F32" s="452"/>
      <c r="G32" s="458"/>
      <c r="H32" s="452"/>
      <c r="I32" s="453"/>
      <c r="J32" s="17"/>
    </row>
    <row r="33" spans="1:10">
      <c r="A33" s="139" t="s">
        <v>151</v>
      </c>
      <c r="B33" s="139"/>
      <c r="C33" s="139"/>
      <c r="D33" s="139"/>
      <c r="E33" s="136" t="s">
        <v>152</v>
      </c>
      <c r="F33" s="454">
        <f>F35+F44+F53</f>
        <v>9881583.1799999997</v>
      </c>
      <c r="G33" s="463"/>
      <c r="H33" s="454">
        <f>H35+H44+H53</f>
        <v>9456852.6100000013</v>
      </c>
      <c r="I33" s="455"/>
      <c r="J33" s="17"/>
    </row>
    <row r="34" spans="1:10" ht="10.15" customHeight="1">
      <c r="A34" s="139"/>
      <c r="B34" s="139"/>
      <c r="C34" s="139"/>
      <c r="D34" s="139"/>
      <c r="E34" s="136"/>
      <c r="F34" s="456"/>
      <c r="G34" s="464"/>
      <c r="H34" s="456"/>
      <c r="I34" s="457"/>
      <c r="J34" s="17"/>
    </row>
    <row r="35" spans="1:10">
      <c r="A35" s="134" t="s">
        <v>153</v>
      </c>
      <c r="B35" s="135" t="s">
        <v>154</v>
      </c>
      <c r="C35" s="128"/>
      <c r="D35" s="128"/>
      <c r="E35" s="136">
        <v>17</v>
      </c>
      <c r="F35" s="422">
        <f>SUM(F36:F42)</f>
        <v>8518760.4399999995</v>
      </c>
      <c r="G35" s="423"/>
      <c r="H35" s="422">
        <f>SUM(H36:H42)</f>
        <v>8309319.5200000005</v>
      </c>
      <c r="I35" s="439"/>
      <c r="J35" s="17"/>
    </row>
    <row r="36" spans="1:10">
      <c r="A36" s="127"/>
      <c r="B36" s="137" t="s">
        <v>132</v>
      </c>
      <c r="C36" s="138" t="s">
        <v>155</v>
      </c>
      <c r="D36" s="138"/>
      <c r="E36" s="136" t="s">
        <v>156</v>
      </c>
      <c r="F36" s="452">
        <v>8181236.9299999997</v>
      </c>
      <c r="G36" s="458"/>
      <c r="H36" s="452">
        <v>7888552.0700000003</v>
      </c>
      <c r="I36" s="453"/>
      <c r="J36" s="17"/>
    </row>
    <row r="37" spans="1:10">
      <c r="A37" s="127"/>
      <c r="B37" s="137" t="s">
        <v>134</v>
      </c>
      <c r="C37" s="138" t="s">
        <v>157</v>
      </c>
      <c r="D37" s="138"/>
      <c r="E37" s="136">
        <v>1714</v>
      </c>
      <c r="F37" s="448">
        <v>337523.51</v>
      </c>
      <c r="G37" s="462"/>
      <c r="H37" s="448">
        <v>420767.45</v>
      </c>
      <c r="I37" s="449"/>
      <c r="J37" s="17"/>
    </row>
    <row r="38" spans="1:10">
      <c r="A38" s="127"/>
      <c r="B38" s="137" t="s">
        <v>136</v>
      </c>
      <c r="C38" s="138" t="s">
        <v>158</v>
      </c>
      <c r="D38" s="138"/>
      <c r="E38" s="136">
        <v>172</v>
      </c>
      <c r="F38" s="448">
        <v>0</v>
      </c>
      <c r="G38" s="462"/>
      <c r="H38" s="448">
        <v>0</v>
      </c>
      <c r="I38" s="449"/>
      <c r="J38" s="17"/>
    </row>
    <row r="39" spans="1:10">
      <c r="A39" s="127"/>
      <c r="B39" s="137" t="s">
        <v>147</v>
      </c>
      <c r="C39" s="138" t="s">
        <v>159</v>
      </c>
      <c r="D39" s="138"/>
      <c r="E39" s="136">
        <v>174</v>
      </c>
      <c r="F39" s="448">
        <v>0</v>
      </c>
      <c r="G39" s="462"/>
      <c r="H39" s="448">
        <v>0</v>
      </c>
      <c r="I39" s="449"/>
      <c r="J39" s="17"/>
    </row>
    <row r="40" spans="1:10">
      <c r="A40" s="127"/>
      <c r="B40" s="137" t="s">
        <v>160</v>
      </c>
      <c r="C40" s="138" t="s">
        <v>161</v>
      </c>
      <c r="D40" s="138"/>
      <c r="E40" s="136">
        <v>176</v>
      </c>
      <c r="F40" s="448">
        <v>0</v>
      </c>
      <c r="G40" s="462"/>
      <c r="H40" s="448">
        <v>0</v>
      </c>
      <c r="I40" s="449"/>
      <c r="J40" s="17"/>
    </row>
    <row r="41" spans="1:10">
      <c r="A41" s="127"/>
      <c r="B41" s="137" t="s">
        <v>162</v>
      </c>
      <c r="C41" s="138" t="s">
        <v>163</v>
      </c>
      <c r="D41" s="138"/>
      <c r="E41" s="136">
        <v>177</v>
      </c>
      <c r="F41" s="448">
        <v>0</v>
      </c>
      <c r="G41" s="462"/>
      <c r="H41" s="448">
        <v>0</v>
      </c>
      <c r="I41" s="449"/>
      <c r="J41" s="17"/>
    </row>
    <row r="42" spans="1:10">
      <c r="A42" s="127"/>
      <c r="B42" s="137" t="s">
        <v>164</v>
      </c>
      <c r="C42" s="138" t="s">
        <v>165</v>
      </c>
      <c r="D42" s="138"/>
      <c r="E42" s="136">
        <v>178</v>
      </c>
      <c r="F42" s="448">
        <v>0</v>
      </c>
      <c r="G42" s="462"/>
      <c r="H42" s="448">
        <v>0</v>
      </c>
      <c r="I42" s="449"/>
      <c r="J42" s="17"/>
    </row>
    <row r="43" spans="1:10" ht="10.15" customHeight="1">
      <c r="A43" s="127"/>
      <c r="B43" s="137"/>
      <c r="C43" s="138"/>
      <c r="D43" s="138"/>
      <c r="E43" s="136"/>
      <c r="F43" s="448"/>
      <c r="G43" s="462"/>
      <c r="H43" s="448"/>
      <c r="I43" s="449"/>
      <c r="J43" s="17"/>
    </row>
    <row r="44" spans="1:10">
      <c r="A44" s="134" t="s">
        <v>166</v>
      </c>
      <c r="B44" s="135" t="s">
        <v>167</v>
      </c>
      <c r="C44" s="128"/>
      <c r="D44" s="128"/>
      <c r="E44" s="140" t="s">
        <v>168</v>
      </c>
      <c r="F44" s="422">
        <f>F45+SUM(F49:F51)</f>
        <v>1362822.74</v>
      </c>
      <c r="G44" s="423"/>
      <c r="H44" s="422">
        <f>H45+SUM(H49:H51)</f>
        <v>1147533.0900000001</v>
      </c>
      <c r="I44" s="439"/>
      <c r="J44" s="17"/>
    </row>
    <row r="45" spans="1:10">
      <c r="A45" s="127"/>
      <c r="B45" s="137" t="s">
        <v>132</v>
      </c>
      <c r="C45" s="138" t="s">
        <v>169</v>
      </c>
      <c r="D45" s="138"/>
      <c r="E45" s="140">
        <v>43</v>
      </c>
      <c r="F45" s="452">
        <f>SUM(F46:F48)</f>
        <v>856809.4</v>
      </c>
      <c r="G45" s="458"/>
      <c r="H45" s="452">
        <f>SUM(H46:H48)</f>
        <v>753529.92</v>
      </c>
      <c r="I45" s="453"/>
      <c r="J45" s="17"/>
    </row>
    <row r="46" spans="1:10">
      <c r="A46" s="127"/>
      <c r="B46" s="137"/>
      <c r="C46" s="138" t="s">
        <v>170</v>
      </c>
      <c r="D46" s="138"/>
      <c r="E46" s="136">
        <v>435</v>
      </c>
      <c r="F46" s="448">
        <v>823137.28000000003</v>
      </c>
      <c r="G46" s="462"/>
      <c r="H46" s="448">
        <v>720797.89</v>
      </c>
      <c r="I46" s="449"/>
      <c r="J46" s="17"/>
    </row>
    <row r="47" spans="1:10">
      <c r="A47" s="127"/>
      <c r="B47" s="137"/>
      <c r="C47" s="138" t="s">
        <v>171</v>
      </c>
      <c r="D47" s="138"/>
      <c r="E47" s="136">
        <v>436</v>
      </c>
      <c r="F47" s="448">
        <v>33672.120000000003</v>
      </c>
      <c r="G47" s="462"/>
      <c r="H47" s="448">
        <v>32732.03</v>
      </c>
      <c r="I47" s="449"/>
      <c r="J47" s="17"/>
    </row>
    <row r="48" spans="1:10">
      <c r="A48" s="127"/>
      <c r="B48" s="137"/>
      <c r="C48" s="138" t="s">
        <v>172</v>
      </c>
      <c r="D48" s="138"/>
      <c r="E48" s="136">
        <v>433</v>
      </c>
      <c r="F48" s="448">
        <v>0</v>
      </c>
      <c r="G48" s="462"/>
      <c r="H48" s="448">
        <v>0</v>
      </c>
      <c r="I48" s="449"/>
      <c r="J48" s="17"/>
    </row>
    <row r="49" spans="1:10">
      <c r="A49" s="127"/>
      <c r="B49" s="137" t="s">
        <v>134</v>
      </c>
      <c r="C49" s="138" t="s">
        <v>173</v>
      </c>
      <c r="D49" s="138"/>
      <c r="E49" s="136">
        <v>44</v>
      </c>
      <c r="F49" s="448">
        <v>283167.96999999997</v>
      </c>
      <c r="G49" s="462"/>
      <c r="H49" s="448">
        <v>52820.27</v>
      </c>
      <c r="I49" s="449"/>
      <c r="J49" s="17"/>
    </row>
    <row r="50" spans="1:10">
      <c r="A50" s="127"/>
      <c r="B50" s="137" t="s">
        <v>136</v>
      </c>
      <c r="C50" s="138" t="s">
        <v>174</v>
      </c>
      <c r="D50" s="138"/>
      <c r="E50" s="136">
        <v>45</v>
      </c>
      <c r="F50" s="448">
        <v>113611.96</v>
      </c>
      <c r="G50" s="462"/>
      <c r="H50" s="448">
        <v>129133.6</v>
      </c>
      <c r="I50" s="449"/>
      <c r="J50" s="17"/>
    </row>
    <row r="51" spans="1:10">
      <c r="A51" s="127"/>
      <c r="B51" s="137" t="s">
        <v>147</v>
      </c>
      <c r="C51" s="138" t="s">
        <v>175</v>
      </c>
      <c r="D51" s="138"/>
      <c r="E51" s="140" t="s">
        <v>176</v>
      </c>
      <c r="F51" s="448">
        <v>109233.41</v>
      </c>
      <c r="G51" s="462"/>
      <c r="H51" s="448">
        <v>212049.3</v>
      </c>
      <c r="I51" s="449"/>
      <c r="J51" s="17"/>
    </row>
    <row r="52" spans="1:10" ht="10.15" customHeight="1">
      <c r="A52" s="127"/>
      <c r="B52" s="137"/>
      <c r="C52" s="138"/>
      <c r="D52" s="138"/>
      <c r="E52" s="140"/>
      <c r="F52" s="448"/>
      <c r="G52" s="462"/>
      <c r="H52" s="448"/>
      <c r="I52" s="449"/>
      <c r="J52" s="17"/>
    </row>
    <row r="53" spans="1:10">
      <c r="A53" s="134" t="s">
        <v>177</v>
      </c>
      <c r="B53" s="135" t="s">
        <v>109</v>
      </c>
      <c r="C53" s="128"/>
      <c r="D53" s="128"/>
      <c r="E53" s="136" t="s">
        <v>178</v>
      </c>
      <c r="F53" s="422">
        <v>0</v>
      </c>
      <c r="G53" s="423"/>
      <c r="H53" s="422">
        <v>0</v>
      </c>
      <c r="I53" s="439"/>
      <c r="J53" s="17"/>
    </row>
    <row r="54" spans="1:10" ht="10.15" customHeight="1">
      <c r="A54" s="134"/>
      <c r="B54" s="135"/>
      <c r="C54" s="128"/>
      <c r="D54" s="128"/>
      <c r="E54" s="136"/>
      <c r="F54" s="433"/>
      <c r="G54" s="434"/>
      <c r="H54" s="433"/>
      <c r="I54" s="445"/>
      <c r="J54" s="17"/>
    </row>
    <row r="55" spans="1:10">
      <c r="A55" s="134" t="s">
        <v>179</v>
      </c>
      <c r="B55" s="135" t="s">
        <v>180</v>
      </c>
      <c r="C55" s="128"/>
      <c r="D55" s="128"/>
      <c r="E55" s="136" t="s">
        <v>181</v>
      </c>
      <c r="F55" s="422">
        <v>94044.64</v>
      </c>
      <c r="G55" s="423"/>
      <c r="H55" s="422">
        <v>82261.62</v>
      </c>
      <c r="I55" s="439"/>
      <c r="J55" s="17"/>
    </row>
    <row r="56" spans="1:10">
      <c r="A56" s="127"/>
      <c r="B56" s="128"/>
      <c r="C56" s="135"/>
      <c r="D56" s="135"/>
      <c r="E56" s="136"/>
      <c r="F56" s="452"/>
      <c r="G56" s="458"/>
      <c r="H56" s="452"/>
      <c r="I56" s="453"/>
      <c r="J56" s="17"/>
    </row>
    <row r="57" spans="1:10" ht="13.5" thickBot="1">
      <c r="A57" s="127"/>
      <c r="B57" s="128"/>
      <c r="C57" s="141" t="s">
        <v>182</v>
      </c>
      <c r="D57" s="141"/>
      <c r="E57" s="142" t="s">
        <v>183</v>
      </c>
      <c r="F57" s="450">
        <f>F10+F33+F55</f>
        <v>79596872.739999995</v>
      </c>
      <c r="G57" s="459"/>
      <c r="H57" s="450">
        <f>H10+H33+H55</f>
        <v>75107251.640000001</v>
      </c>
      <c r="I57" s="451"/>
      <c r="J57" s="17"/>
    </row>
    <row r="58" spans="1:10">
      <c r="A58" s="127"/>
      <c r="B58" s="128"/>
      <c r="C58" s="128"/>
      <c r="D58" s="128"/>
      <c r="E58" s="128"/>
      <c r="F58" s="143"/>
      <c r="G58" s="143"/>
      <c r="H58" s="143"/>
      <c r="I58" s="143"/>
      <c r="J58" s="17"/>
    </row>
    <row r="59" spans="1:10">
      <c r="A59" s="75"/>
      <c r="B59" s="75"/>
      <c r="C59" s="75"/>
      <c r="D59" s="75"/>
      <c r="E59" s="75"/>
      <c r="F59" s="75"/>
      <c r="G59" s="75"/>
      <c r="H59" s="75"/>
      <c r="I59" s="75"/>
    </row>
  </sheetData>
  <mergeCells count="108">
    <mergeCell ref="A1:B2"/>
    <mergeCell ref="C1:C2"/>
    <mergeCell ref="A3:E3"/>
    <mergeCell ref="E6:E8"/>
    <mergeCell ref="G1:H1"/>
    <mergeCell ref="G2:H2"/>
    <mergeCell ref="G3:H3"/>
    <mergeCell ref="D1:F2"/>
    <mergeCell ref="H6:I8"/>
    <mergeCell ref="F6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7:I57"/>
    <mergeCell ref="H51:I51"/>
    <mergeCell ref="H52:I52"/>
    <mergeCell ref="H53:I53"/>
    <mergeCell ref="H54:I54"/>
    <mergeCell ref="H55:I55"/>
    <mergeCell ref="H56:I56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6"/>
  <dimension ref="A1:I66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7109375" customWidth="1"/>
    <col min="7" max="8" width="6.7109375" customWidth="1"/>
    <col min="9" max="9" width="11.7109375" customWidth="1"/>
  </cols>
  <sheetData>
    <row r="1" spans="1:9" ht="13.15" customHeight="1">
      <c r="A1" s="270" t="str">
        <f>Coordonnées!A1</f>
        <v>Synthèse des Comptes</v>
      </c>
      <c r="B1" s="271"/>
      <c r="C1" s="267" t="str">
        <f>Coordonnées!D1</f>
        <v>Administration communale de</v>
      </c>
      <c r="D1" s="271" t="str">
        <f>Coordonnées!J1</f>
        <v>LA ROCHE EN ARDENNE</v>
      </c>
      <c r="E1" s="271"/>
      <c r="F1" s="271"/>
      <c r="G1" s="267" t="str">
        <f>Coordonnées!P1</f>
        <v>Code INS</v>
      </c>
      <c r="H1" s="402"/>
      <c r="I1" s="201">
        <f>Coordonnées!R1</f>
        <v>83031</v>
      </c>
    </row>
    <row r="2" spans="1:9">
      <c r="A2" s="272"/>
      <c r="B2" s="273"/>
      <c r="C2" s="268"/>
      <c r="D2" s="273"/>
      <c r="E2" s="273"/>
      <c r="F2" s="273"/>
      <c r="G2" s="268" t="str">
        <f>Coordonnées!P2</f>
        <v>Exercice:</v>
      </c>
      <c r="H2" s="403"/>
      <c r="I2" s="202">
        <f>Coordonnées!R2</f>
        <v>2021</v>
      </c>
    </row>
    <row r="3" spans="1:9">
      <c r="A3" s="398" t="str">
        <f>Coordonnées!A3</f>
        <v>Modèle officiel généré par l'application eComptes © SPW Intérieur et Action Sociale</v>
      </c>
      <c r="B3" s="398"/>
      <c r="C3" s="398"/>
      <c r="D3" s="398"/>
      <c r="E3" s="398"/>
      <c r="F3" s="200"/>
      <c r="G3" s="471" t="str">
        <f>Coordonnées!P3</f>
        <v>Version:</v>
      </c>
      <c r="H3" s="472"/>
      <c r="I3" s="191">
        <f>Coordonnées!R3</f>
        <v>1</v>
      </c>
    </row>
    <row r="4" spans="1:9" ht="13.5" thickBot="1"/>
    <row r="5" spans="1:9">
      <c r="A5" s="107"/>
      <c r="B5" s="108"/>
      <c r="C5" s="107"/>
      <c r="D5" s="109"/>
      <c r="E5" s="524" t="s">
        <v>42</v>
      </c>
      <c r="F5" s="527">
        <f>I2</f>
        <v>2021</v>
      </c>
      <c r="G5" s="528"/>
      <c r="H5" s="527">
        <f>F5-1</f>
        <v>2020</v>
      </c>
      <c r="I5" s="533"/>
    </row>
    <row r="6" spans="1:9">
      <c r="A6" s="110"/>
      <c r="B6" s="111"/>
      <c r="C6" s="108" t="s">
        <v>184</v>
      </c>
      <c r="D6" s="112"/>
      <c r="E6" s="525"/>
      <c r="F6" s="529"/>
      <c r="G6" s="530"/>
      <c r="H6" s="529"/>
      <c r="I6" s="534"/>
    </row>
    <row r="7" spans="1:9" ht="10.15" customHeight="1" thickBot="1">
      <c r="A7" s="110"/>
      <c r="B7" s="111"/>
      <c r="C7" s="112"/>
      <c r="D7" s="112"/>
      <c r="E7" s="526"/>
      <c r="F7" s="531"/>
      <c r="G7" s="532"/>
      <c r="H7" s="531"/>
      <c r="I7" s="535"/>
    </row>
    <row r="8" spans="1:9">
      <c r="A8" s="113" t="s">
        <v>185</v>
      </c>
      <c r="B8" s="114" t="s">
        <v>186</v>
      </c>
      <c r="C8" s="112"/>
      <c r="D8" s="112"/>
      <c r="E8" s="115" t="s">
        <v>187</v>
      </c>
      <c r="F8" s="507"/>
      <c r="G8" s="538"/>
      <c r="H8" s="507"/>
      <c r="I8" s="508"/>
    </row>
    <row r="9" spans="1:9">
      <c r="A9" s="110"/>
      <c r="B9" s="110" t="s">
        <v>51</v>
      </c>
      <c r="C9" s="116" t="s">
        <v>188</v>
      </c>
      <c r="D9" s="116"/>
      <c r="E9" s="117">
        <v>60</v>
      </c>
      <c r="F9" s="482">
        <v>1298693.6399999999</v>
      </c>
      <c r="G9" s="516"/>
      <c r="H9" s="482">
        <v>1003006.69</v>
      </c>
      <c r="I9" s="483"/>
    </row>
    <row r="10" spans="1:9">
      <c r="A10" s="110"/>
      <c r="B10" s="110" t="s">
        <v>53</v>
      </c>
      <c r="C10" s="116" t="s">
        <v>189</v>
      </c>
      <c r="D10" s="116"/>
      <c r="E10" s="117">
        <v>61</v>
      </c>
      <c r="F10" s="482">
        <v>735146.26</v>
      </c>
      <c r="G10" s="516"/>
      <c r="H10" s="482">
        <v>762549.66</v>
      </c>
      <c r="I10" s="483"/>
    </row>
    <row r="11" spans="1:9">
      <c r="A11" s="110"/>
      <c r="B11" s="110" t="s">
        <v>55</v>
      </c>
      <c r="C11" s="116" t="s">
        <v>190</v>
      </c>
      <c r="D11" s="116"/>
      <c r="E11" s="118">
        <v>62</v>
      </c>
      <c r="F11" s="482">
        <v>3257663.27</v>
      </c>
      <c r="G11" s="516"/>
      <c r="H11" s="482">
        <v>3320562.1</v>
      </c>
      <c r="I11" s="483"/>
    </row>
    <row r="12" spans="1:9">
      <c r="A12" s="110"/>
      <c r="B12" s="110" t="s">
        <v>57</v>
      </c>
      <c r="C12" s="116" t="s">
        <v>191</v>
      </c>
      <c r="D12" s="116"/>
      <c r="E12" s="118">
        <v>63</v>
      </c>
      <c r="F12" s="482">
        <v>1653533.87</v>
      </c>
      <c r="G12" s="516"/>
      <c r="H12" s="482">
        <v>2235117.79</v>
      </c>
      <c r="I12" s="483"/>
    </row>
    <row r="13" spans="1:9">
      <c r="A13" s="110"/>
      <c r="B13" s="110" t="s">
        <v>59</v>
      </c>
      <c r="C13" s="116" t="s">
        <v>192</v>
      </c>
      <c r="D13" s="116"/>
      <c r="E13" s="117">
        <v>64</v>
      </c>
      <c r="F13" s="482">
        <v>513014.93</v>
      </c>
      <c r="G13" s="516"/>
      <c r="H13" s="482">
        <v>501540.01</v>
      </c>
      <c r="I13" s="483"/>
    </row>
    <row r="14" spans="1:9">
      <c r="A14" s="110"/>
      <c r="B14" s="110" t="s">
        <v>61</v>
      </c>
      <c r="C14" s="116" t="s">
        <v>193</v>
      </c>
      <c r="D14" s="116"/>
      <c r="E14" s="117">
        <v>65</v>
      </c>
      <c r="F14" s="482">
        <f>SUM(F15:F17)</f>
        <v>152208.79</v>
      </c>
      <c r="G14" s="516"/>
      <c r="H14" s="482">
        <f>SUM(H15:H17)</f>
        <v>161779.28</v>
      </c>
      <c r="I14" s="483"/>
    </row>
    <row r="15" spans="1:9">
      <c r="A15" s="110"/>
      <c r="B15" s="110" t="s">
        <v>187</v>
      </c>
      <c r="C15" s="116" t="s">
        <v>194</v>
      </c>
      <c r="D15" s="116"/>
      <c r="E15" s="117" t="s">
        <v>195</v>
      </c>
      <c r="F15" s="482">
        <v>151450.26999999999</v>
      </c>
      <c r="G15" s="516"/>
      <c r="H15" s="482">
        <v>160760.75</v>
      </c>
      <c r="I15" s="483"/>
    </row>
    <row r="16" spans="1:9">
      <c r="A16" s="110"/>
      <c r="B16" s="110"/>
      <c r="C16" s="116" t="s">
        <v>196</v>
      </c>
      <c r="D16" s="116"/>
      <c r="E16" s="117">
        <v>657</v>
      </c>
      <c r="F16" s="494">
        <v>47.2</v>
      </c>
      <c r="G16" s="515"/>
      <c r="H16" s="494">
        <v>161.13</v>
      </c>
      <c r="I16" s="495"/>
    </row>
    <row r="17" spans="1:9">
      <c r="A17" s="110"/>
      <c r="B17" s="110"/>
      <c r="C17" s="116" t="s">
        <v>197</v>
      </c>
      <c r="D17" s="116"/>
      <c r="E17" s="117">
        <v>658</v>
      </c>
      <c r="F17" s="482">
        <v>711.32</v>
      </c>
      <c r="G17" s="516"/>
      <c r="H17" s="482">
        <v>857.4</v>
      </c>
      <c r="I17" s="483"/>
    </row>
    <row r="18" spans="1:9" ht="10.15" customHeight="1">
      <c r="A18" s="110"/>
      <c r="B18" s="111"/>
      <c r="C18" s="116"/>
      <c r="D18" s="116"/>
      <c r="E18" s="117"/>
      <c r="F18" s="482"/>
      <c r="G18" s="516"/>
      <c r="H18" s="482"/>
      <c r="I18" s="483"/>
    </row>
    <row r="19" spans="1:9">
      <c r="A19" s="113" t="s">
        <v>198</v>
      </c>
      <c r="B19" s="114" t="s">
        <v>199</v>
      </c>
      <c r="C19" s="112"/>
      <c r="D19" s="112"/>
      <c r="E19" s="117" t="s">
        <v>200</v>
      </c>
      <c r="F19" s="422">
        <f>SUM(F9:F14)</f>
        <v>7610260.7599999998</v>
      </c>
      <c r="G19" s="511"/>
      <c r="H19" s="422">
        <f>SUM(H9:H14)</f>
        <v>7984555.5300000003</v>
      </c>
      <c r="I19" s="439"/>
    </row>
    <row r="20" spans="1:9" ht="10.15" customHeight="1">
      <c r="A20" s="110"/>
      <c r="B20" s="111"/>
      <c r="C20" s="116"/>
      <c r="D20" s="116"/>
      <c r="E20" s="117"/>
      <c r="F20" s="509"/>
      <c r="G20" s="523"/>
      <c r="H20" s="509"/>
      <c r="I20" s="510"/>
    </row>
    <row r="21" spans="1:9">
      <c r="A21" s="113" t="s">
        <v>73</v>
      </c>
      <c r="B21" s="119" t="s">
        <v>201</v>
      </c>
      <c r="C21" s="120"/>
      <c r="D21" s="120"/>
      <c r="E21" s="117" t="s">
        <v>187</v>
      </c>
      <c r="F21" s="490">
        <f>IF(Charges!F19&lt;Produits!F19,Produits!F19-Charges!F19,0)</f>
        <v>3418097.0999999996</v>
      </c>
      <c r="G21" s="513"/>
      <c r="H21" s="490">
        <f>IF(Charges!H19&lt;Produits!H19,Produits!H19-Charges!H19,0)</f>
        <v>126772.95000000019</v>
      </c>
      <c r="I21" s="491"/>
    </row>
    <row r="22" spans="1:9" ht="10.15" customHeight="1">
      <c r="A22" s="113"/>
      <c r="B22" s="119"/>
      <c r="C22" s="120"/>
      <c r="D22" s="120"/>
      <c r="E22" s="117"/>
      <c r="F22" s="492"/>
      <c r="G22" s="514"/>
      <c r="H22" s="492"/>
      <c r="I22" s="493"/>
    </row>
    <row r="23" spans="1:9">
      <c r="A23" s="113" t="s">
        <v>79</v>
      </c>
      <c r="B23" s="536" t="s">
        <v>291</v>
      </c>
      <c r="C23" s="536"/>
      <c r="D23" s="537"/>
      <c r="E23" s="118" t="s">
        <v>202</v>
      </c>
      <c r="F23" s="494"/>
      <c r="G23" s="515"/>
      <c r="H23" s="494"/>
      <c r="I23" s="495"/>
    </row>
    <row r="24" spans="1:9">
      <c r="A24" s="110"/>
      <c r="B24" s="536"/>
      <c r="C24" s="536"/>
      <c r="D24" s="537"/>
      <c r="E24" s="117"/>
      <c r="F24" s="494"/>
      <c r="G24" s="515"/>
      <c r="H24" s="494"/>
      <c r="I24" s="495"/>
    </row>
    <row r="25" spans="1:9">
      <c r="A25" s="110"/>
      <c r="B25" s="110" t="s">
        <v>51</v>
      </c>
      <c r="C25" s="116" t="s">
        <v>203</v>
      </c>
      <c r="D25" s="116"/>
      <c r="E25" s="117">
        <v>660</v>
      </c>
      <c r="F25" s="482">
        <v>1805239.28</v>
      </c>
      <c r="G25" s="516"/>
      <c r="H25" s="482">
        <v>1700125.99</v>
      </c>
      <c r="I25" s="483"/>
    </row>
    <row r="26" spans="1:9">
      <c r="A26" s="110"/>
      <c r="B26" s="110" t="s">
        <v>53</v>
      </c>
      <c r="C26" s="116" t="s">
        <v>204</v>
      </c>
      <c r="D26" s="116"/>
      <c r="E26" s="117">
        <v>661</v>
      </c>
      <c r="F26" s="482">
        <v>0</v>
      </c>
      <c r="G26" s="516"/>
      <c r="H26" s="482">
        <v>0</v>
      </c>
      <c r="I26" s="483"/>
    </row>
    <row r="27" spans="1:9">
      <c r="A27" s="110"/>
      <c r="B27" s="110" t="s">
        <v>55</v>
      </c>
      <c r="C27" s="116" t="s">
        <v>205</v>
      </c>
      <c r="D27" s="116"/>
      <c r="E27" s="118" t="s">
        <v>206</v>
      </c>
      <c r="F27" s="482">
        <v>0</v>
      </c>
      <c r="G27" s="516"/>
      <c r="H27" s="482">
        <v>0</v>
      </c>
      <c r="I27" s="483"/>
    </row>
    <row r="28" spans="1:9">
      <c r="A28" s="110"/>
      <c r="B28" s="110" t="s">
        <v>57</v>
      </c>
      <c r="C28" s="116" t="s">
        <v>207</v>
      </c>
      <c r="D28" s="116"/>
      <c r="E28" s="117"/>
      <c r="F28" s="494"/>
      <c r="G28" s="515"/>
      <c r="H28" s="494"/>
      <c r="I28" s="495"/>
    </row>
    <row r="29" spans="1:9">
      <c r="A29" s="110"/>
      <c r="B29" s="110"/>
      <c r="C29" s="116" t="s">
        <v>208</v>
      </c>
      <c r="D29" s="116"/>
      <c r="E29" s="117">
        <v>665</v>
      </c>
      <c r="F29" s="482">
        <v>29559.51</v>
      </c>
      <c r="G29" s="516"/>
      <c r="H29" s="482">
        <v>30398.32</v>
      </c>
      <c r="I29" s="483"/>
    </row>
    <row r="30" spans="1:9">
      <c r="A30" s="110"/>
      <c r="B30" s="110" t="s">
        <v>59</v>
      </c>
      <c r="C30" s="116" t="s">
        <v>209</v>
      </c>
      <c r="D30" s="116"/>
      <c r="E30" s="117">
        <v>666</v>
      </c>
      <c r="F30" s="482">
        <v>1749852.87</v>
      </c>
      <c r="G30" s="516"/>
      <c r="H30" s="482">
        <v>379654.95</v>
      </c>
      <c r="I30" s="483"/>
    </row>
    <row r="31" spans="1:9">
      <c r="A31" s="110"/>
      <c r="B31" s="110" t="s">
        <v>61</v>
      </c>
      <c r="C31" s="116" t="s">
        <v>210</v>
      </c>
      <c r="D31" s="116"/>
      <c r="E31" s="117" t="s">
        <v>187</v>
      </c>
      <c r="F31" s="494"/>
      <c r="G31" s="515"/>
      <c r="H31" s="494"/>
      <c r="I31" s="495"/>
    </row>
    <row r="32" spans="1:9">
      <c r="A32" s="110"/>
      <c r="B32" s="110"/>
      <c r="C32" s="116" t="s">
        <v>211</v>
      </c>
      <c r="D32" s="116"/>
      <c r="E32" s="117">
        <v>667</v>
      </c>
      <c r="F32" s="482">
        <v>115345.26</v>
      </c>
      <c r="G32" s="516"/>
      <c r="H32" s="482">
        <v>184513.62</v>
      </c>
      <c r="I32" s="483"/>
    </row>
    <row r="33" spans="1:9" ht="10.15" customHeight="1">
      <c r="A33" s="110"/>
      <c r="B33" s="111"/>
      <c r="C33" s="116"/>
      <c r="D33" s="116"/>
      <c r="E33" s="117"/>
      <c r="F33" s="482"/>
      <c r="G33" s="516"/>
      <c r="H33" s="482"/>
      <c r="I33" s="483"/>
    </row>
    <row r="34" spans="1:9">
      <c r="A34" s="113" t="s">
        <v>84</v>
      </c>
      <c r="B34" s="114" t="s">
        <v>212</v>
      </c>
      <c r="C34" s="112"/>
      <c r="D34" s="112"/>
      <c r="E34" s="117">
        <v>66</v>
      </c>
      <c r="F34" s="422">
        <f>SUM(F25:F32)</f>
        <v>3699996.92</v>
      </c>
      <c r="G34" s="511"/>
      <c r="H34" s="422">
        <f>SUM(H25:H32)</f>
        <v>2294692.8800000004</v>
      </c>
      <c r="I34" s="439"/>
    </row>
    <row r="35" spans="1:9" ht="10.15" customHeight="1">
      <c r="A35" s="113"/>
      <c r="B35" s="114"/>
      <c r="C35" s="112"/>
      <c r="D35" s="112"/>
      <c r="E35" s="117"/>
      <c r="F35" s="486"/>
      <c r="G35" s="512"/>
      <c r="H35" s="486"/>
      <c r="I35" s="487"/>
    </row>
    <row r="36" spans="1:9">
      <c r="A36" s="113" t="s">
        <v>213</v>
      </c>
      <c r="B36" s="114" t="s">
        <v>214</v>
      </c>
      <c r="C36" s="116"/>
      <c r="D36" s="116"/>
      <c r="E36" s="117" t="s">
        <v>215</v>
      </c>
      <c r="F36" s="422">
        <f>F19+F34</f>
        <v>11310257.68</v>
      </c>
      <c r="G36" s="511"/>
      <c r="H36" s="422">
        <f>H19+H34</f>
        <v>10279248.41</v>
      </c>
      <c r="I36" s="439"/>
    </row>
    <row r="37" spans="1:9" ht="10.15" customHeight="1">
      <c r="A37" s="113"/>
      <c r="B37" s="114"/>
      <c r="C37" s="116"/>
      <c r="D37" s="116"/>
      <c r="E37" s="117"/>
      <c r="F37" s="486"/>
      <c r="G37" s="512"/>
      <c r="H37" s="486"/>
      <c r="I37" s="487"/>
    </row>
    <row r="38" spans="1:9">
      <c r="A38" s="113" t="s">
        <v>93</v>
      </c>
      <c r="B38" s="114" t="s">
        <v>216</v>
      </c>
      <c r="C38" s="116"/>
      <c r="D38" s="116"/>
      <c r="E38" s="117" t="s">
        <v>187</v>
      </c>
      <c r="F38" s="502">
        <f>IF(Charges!F36&lt;Produits!F33,Produits!F33-Charges!F36,0)</f>
        <v>1320185.7899999991</v>
      </c>
      <c r="G38" s="520"/>
      <c r="H38" s="502">
        <f>IF(Charges!H36&lt;Produits!H33,Produits!H33-Charges!H36,0)</f>
        <v>0</v>
      </c>
      <c r="I38" s="503"/>
    </row>
    <row r="39" spans="1:9" ht="10.15" customHeight="1">
      <c r="A39" s="113"/>
      <c r="B39" s="114"/>
      <c r="C39" s="116"/>
      <c r="D39" s="116"/>
      <c r="E39" s="117"/>
      <c r="F39" s="504"/>
      <c r="G39" s="521"/>
      <c r="H39" s="504"/>
      <c r="I39" s="505"/>
    </row>
    <row r="40" spans="1:9">
      <c r="A40" s="113" t="s">
        <v>108</v>
      </c>
      <c r="B40" s="114" t="s">
        <v>217</v>
      </c>
      <c r="C40" s="116"/>
      <c r="D40" s="116"/>
      <c r="E40" s="117"/>
      <c r="F40" s="494"/>
      <c r="G40" s="515"/>
      <c r="H40" s="494"/>
      <c r="I40" s="495"/>
    </row>
    <row r="41" spans="1:9">
      <c r="A41" s="113"/>
      <c r="B41" s="110" t="s">
        <v>51</v>
      </c>
      <c r="C41" s="116" t="s">
        <v>218</v>
      </c>
      <c r="D41" s="116"/>
      <c r="E41" s="117">
        <v>671</v>
      </c>
      <c r="F41" s="482">
        <v>75647.7</v>
      </c>
      <c r="G41" s="516"/>
      <c r="H41" s="482">
        <v>59935.45</v>
      </c>
      <c r="I41" s="483"/>
    </row>
    <row r="42" spans="1:9">
      <c r="A42" s="113"/>
      <c r="B42" s="110" t="s">
        <v>53</v>
      </c>
      <c r="C42" s="116" t="s">
        <v>219</v>
      </c>
      <c r="D42" s="116"/>
      <c r="E42" s="117">
        <v>672</v>
      </c>
      <c r="F42" s="482">
        <v>0</v>
      </c>
      <c r="G42" s="516"/>
      <c r="H42" s="482">
        <v>0</v>
      </c>
      <c r="I42" s="483"/>
    </row>
    <row r="43" spans="1:9">
      <c r="A43" s="113"/>
      <c r="B43" s="110" t="s">
        <v>55</v>
      </c>
      <c r="C43" s="116" t="s">
        <v>220</v>
      </c>
      <c r="D43" s="116"/>
      <c r="E43" s="117">
        <v>673</v>
      </c>
      <c r="F43" s="482">
        <v>0</v>
      </c>
      <c r="G43" s="516"/>
      <c r="H43" s="482">
        <v>34.380000000000003</v>
      </c>
      <c r="I43" s="483"/>
    </row>
    <row r="44" spans="1:9" s="27" customFormat="1" ht="18.600000000000001" customHeight="1">
      <c r="A44" s="121"/>
      <c r="B44" s="122"/>
      <c r="C44" s="120" t="s">
        <v>221</v>
      </c>
      <c r="D44" s="123"/>
      <c r="E44" s="124">
        <v>67</v>
      </c>
      <c r="F44" s="500">
        <f>SUM(F41:F43)</f>
        <v>75647.7</v>
      </c>
      <c r="G44" s="522"/>
      <c r="H44" s="500">
        <f>SUM(H41:H43)</f>
        <v>59969.829999999994</v>
      </c>
      <c r="I44" s="501"/>
    </row>
    <row r="45" spans="1:9" ht="10.15" customHeight="1">
      <c r="A45" s="113"/>
      <c r="B45" s="125"/>
      <c r="C45" s="120"/>
      <c r="D45" s="120"/>
      <c r="E45" s="117"/>
      <c r="F45" s="433"/>
      <c r="G45" s="517"/>
      <c r="H45" s="433"/>
      <c r="I45" s="445"/>
    </row>
    <row r="46" spans="1:9">
      <c r="A46" s="113" t="s">
        <v>111</v>
      </c>
      <c r="B46" s="114" t="s">
        <v>222</v>
      </c>
      <c r="C46" s="116"/>
      <c r="D46" s="116"/>
      <c r="E46" s="117"/>
      <c r="F46" s="494"/>
      <c r="G46" s="515"/>
      <c r="H46" s="494"/>
      <c r="I46" s="495"/>
    </row>
    <row r="47" spans="1:9">
      <c r="A47" s="113"/>
      <c r="B47" s="110" t="s">
        <v>51</v>
      </c>
      <c r="C47" s="116" t="s">
        <v>223</v>
      </c>
      <c r="D47" s="116"/>
      <c r="E47" s="117">
        <v>685</v>
      </c>
      <c r="F47" s="482">
        <v>1435379.28</v>
      </c>
      <c r="G47" s="516"/>
      <c r="H47" s="482">
        <v>50000</v>
      </c>
      <c r="I47" s="483"/>
    </row>
    <row r="48" spans="1:9">
      <c r="A48" s="113"/>
      <c r="B48" s="110" t="s">
        <v>53</v>
      </c>
      <c r="C48" s="116" t="s">
        <v>224</v>
      </c>
      <c r="D48" s="116"/>
      <c r="E48" s="117">
        <v>686</v>
      </c>
      <c r="F48" s="482">
        <v>1655031.65</v>
      </c>
      <c r="G48" s="516"/>
      <c r="H48" s="482">
        <v>147244.38</v>
      </c>
      <c r="I48" s="483"/>
    </row>
    <row r="49" spans="1:9" ht="18.600000000000001" customHeight="1">
      <c r="A49" s="113"/>
      <c r="B49" s="125"/>
      <c r="C49" s="120" t="s">
        <v>225</v>
      </c>
      <c r="D49" s="120"/>
      <c r="E49" s="117">
        <v>68</v>
      </c>
      <c r="F49" s="422">
        <f>SUM(F47:F48)</f>
        <v>3090410.9299999997</v>
      </c>
      <c r="G49" s="511"/>
      <c r="H49" s="422">
        <f>SUM(H47:H48)</f>
        <v>197244.38</v>
      </c>
      <c r="I49" s="439"/>
    </row>
    <row r="50" spans="1:9" ht="10.15" customHeight="1">
      <c r="A50" s="113"/>
      <c r="B50" s="125"/>
      <c r="C50" s="120"/>
      <c r="D50" s="120"/>
      <c r="E50" s="117"/>
      <c r="F50" s="433"/>
      <c r="G50" s="517"/>
      <c r="H50" s="433"/>
      <c r="I50" s="445"/>
    </row>
    <row r="51" spans="1:9">
      <c r="A51" s="113" t="s">
        <v>118</v>
      </c>
      <c r="B51" s="536" t="s">
        <v>289</v>
      </c>
      <c r="C51" s="536"/>
      <c r="D51" s="537"/>
      <c r="E51" s="117"/>
      <c r="F51" s="496"/>
      <c r="G51" s="518"/>
      <c r="H51" s="496"/>
      <c r="I51" s="497"/>
    </row>
    <row r="52" spans="1:9">
      <c r="A52" s="113"/>
      <c r="B52" s="536"/>
      <c r="C52" s="536"/>
      <c r="D52" s="537"/>
      <c r="E52" s="117" t="s">
        <v>226</v>
      </c>
      <c r="F52" s="498">
        <f>F44+F49</f>
        <v>3166058.63</v>
      </c>
      <c r="G52" s="519"/>
      <c r="H52" s="498">
        <f>H44+H49</f>
        <v>257214.21</v>
      </c>
      <c r="I52" s="499"/>
    </row>
    <row r="53" spans="1:9" ht="10.15" customHeight="1">
      <c r="A53" s="113"/>
      <c r="B53" s="114"/>
      <c r="C53" s="116"/>
      <c r="D53" s="116"/>
      <c r="E53" s="117"/>
      <c r="F53" s="486"/>
      <c r="G53" s="512"/>
      <c r="H53" s="486"/>
      <c r="I53" s="487"/>
    </row>
    <row r="54" spans="1:9">
      <c r="A54" s="113" t="s">
        <v>227</v>
      </c>
      <c r="B54" s="114" t="s">
        <v>228</v>
      </c>
      <c r="C54" s="116"/>
      <c r="D54" s="120"/>
      <c r="E54" s="117"/>
      <c r="F54" s="490">
        <f>IF(Charges!F52&lt;Produits!F51,Produits!F51-Charges!F52,0)</f>
        <v>0</v>
      </c>
      <c r="G54" s="513"/>
      <c r="H54" s="490">
        <f>IF(Charges!H52&lt;Produits!H51,Produits!H51-Charges!H52,0)</f>
        <v>789718.27</v>
      </c>
      <c r="I54" s="491"/>
    </row>
    <row r="55" spans="1:9" ht="10.15" customHeight="1">
      <c r="A55" s="113"/>
      <c r="B55" s="125"/>
      <c r="C55" s="116"/>
      <c r="D55" s="120"/>
      <c r="E55" s="117"/>
      <c r="F55" s="486"/>
      <c r="G55" s="512"/>
      <c r="H55" s="486"/>
      <c r="I55" s="487"/>
    </row>
    <row r="56" spans="1:9">
      <c r="A56" s="113" t="s">
        <v>229</v>
      </c>
      <c r="B56" s="114" t="s">
        <v>230</v>
      </c>
      <c r="C56" s="116"/>
      <c r="D56" s="120"/>
      <c r="E56" s="117"/>
      <c r="F56" s="422">
        <f>F36+F52</f>
        <v>14476316.309999999</v>
      </c>
      <c r="G56" s="511"/>
      <c r="H56" s="422">
        <f>H36+H52</f>
        <v>10536462.620000001</v>
      </c>
      <c r="I56" s="439"/>
    </row>
    <row r="57" spans="1:9" ht="10.15" customHeight="1">
      <c r="A57" s="113"/>
      <c r="B57" s="125"/>
      <c r="C57" s="116"/>
      <c r="D57" s="116"/>
      <c r="E57" s="117"/>
      <c r="F57" s="486"/>
      <c r="G57" s="512"/>
      <c r="H57" s="486"/>
      <c r="I57" s="487"/>
    </row>
    <row r="58" spans="1:9">
      <c r="A58" s="113" t="s">
        <v>231</v>
      </c>
      <c r="B58" s="114" t="s">
        <v>232</v>
      </c>
      <c r="C58" s="116"/>
      <c r="D58" s="116"/>
      <c r="E58" s="117"/>
      <c r="F58" s="490">
        <f>IF(Charges!F56&lt;Produits!F55,Produits!F55-Charges!F56,0)</f>
        <v>363753.03000000119</v>
      </c>
      <c r="G58" s="513"/>
      <c r="H58" s="490">
        <f>IF(Charges!H56&lt;Produits!H55,Produits!H55-Charges!H56,0)</f>
        <v>137795.3900000006</v>
      </c>
      <c r="I58" s="491"/>
    </row>
    <row r="59" spans="1:9" ht="10.15" customHeight="1">
      <c r="A59" s="113"/>
      <c r="B59" s="114"/>
      <c r="C59" s="116"/>
      <c r="D59" s="116"/>
      <c r="E59" s="117"/>
      <c r="F59" s="492"/>
      <c r="G59" s="514"/>
      <c r="H59" s="492"/>
      <c r="I59" s="493"/>
    </row>
    <row r="60" spans="1:9">
      <c r="A60" s="113" t="s">
        <v>233</v>
      </c>
      <c r="B60" s="114" t="s">
        <v>234</v>
      </c>
      <c r="C60" s="116"/>
      <c r="D60" s="116"/>
      <c r="E60" s="117"/>
      <c r="F60" s="494"/>
      <c r="G60" s="515"/>
      <c r="H60" s="494"/>
      <c r="I60" s="495"/>
    </row>
    <row r="61" spans="1:9">
      <c r="A61" s="113"/>
      <c r="B61" s="110" t="s">
        <v>51</v>
      </c>
      <c r="C61" s="116" t="s">
        <v>235</v>
      </c>
      <c r="D61" s="116"/>
      <c r="E61" s="117">
        <v>69201</v>
      </c>
      <c r="F61" s="482">
        <v>1320185.79</v>
      </c>
      <c r="G61" s="516"/>
      <c r="H61" s="482">
        <v>0</v>
      </c>
      <c r="I61" s="483"/>
    </row>
    <row r="62" spans="1:9">
      <c r="A62" s="113"/>
      <c r="B62" s="110" t="s">
        <v>53</v>
      </c>
      <c r="C62" s="116" t="s">
        <v>236</v>
      </c>
      <c r="D62" s="116"/>
      <c r="E62" s="117">
        <v>69202</v>
      </c>
      <c r="F62" s="482">
        <v>0</v>
      </c>
      <c r="G62" s="516"/>
      <c r="H62" s="482">
        <v>789718.27</v>
      </c>
      <c r="I62" s="483"/>
    </row>
    <row r="63" spans="1:9" ht="18.600000000000001" customHeight="1">
      <c r="A63" s="113"/>
      <c r="B63" s="125"/>
      <c r="C63" s="120" t="s">
        <v>237</v>
      </c>
      <c r="D63" s="120"/>
      <c r="E63" s="117">
        <v>69</v>
      </c>
      <c r="F63" s="490">
        <f>SUM(F61:F62)</f>
        <v>1320185.79</v>
      </c>
      <c r="G63" s="513"/>
      <c r="H63" s="484">
        <f>SUM(H61:H62)</f>
        <v>789718.27</v>
      </c>
      <c r="I63" s="485"/>
    </row>
    <row r="64" spans="1:9" ht="10.15" customHeight="1">
      <c r="A64" s="113"/>
      <c r="B64" s="125"/>
      <c r="C64" s="116"/>
      <c r="D64" s="116"/>
      <c r="E64" s="117"/>
      <c r="F64" s="486"/>
      <c r="G64" s="512"/>
      <c r="H64" s="486"/>
      <c r="I64" s="487"/>
    </row>
    <row r="65" spans="1:9" ht="13.5" thickBot="1">
      <c r="A65" s="113" t="s">
        <v>238</v>
      </c>
      <c r="B65" s="114" t="s">
        <v>239</v>
      </c>
      <c r="C65" s="116"/>
      <c r="D65" s="116"/>
      <c r="E65" s="126"/>
      <c r="F65" s="488">
        <f>F56+F63</f>
        <v>15796502.099999998</v>
      </c>
      <c r="G65" s="506"/>
      <c r="H65" s="488">
        <f>H56+H63</f>
        <v>11326180.890000001</v>
      </c>
      <c r="I65" s="489"/>
    </row>
    <row r="66" spans="1:9" ht="15">
      <c r="A66" s="19"/>
      <c r="B66" s="21"/>
      <c r="C66" s="21"/>
      <c r="D66" s="21"/>
      <c r="E66" s="22"/>
      <c r="F66" s="20"/>
      <c r="G66" s="20"/>
      <c r="H66" s="20"/>
      <c r="I66" s="20"/>
    </row>
  </sheetData>
  <mergeCells count="128">
    <mergeCell ref="E5:E7"/>
    <mergeCell ref="G1:H1"/>
    <mergeCell ref="G2:H2"/>
    <mergeCell ref="G3:H3"/>
    <mergeCell ref="D1:F2"/>
    <mergeCell ref="F5:G7"/>
    <mergeCell ref="H5:I7"/>
    <mergeCell ref="B51:D52"/>
    <mergeCell ref="A3:E3"/>
    <mergeCell ref="A1:B2"/>
    <mergeCell ref="C1:C2"/>
    <mergeCell ref="B23:D24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9:I49"/>
    <mergeCell ref="H50:I50"/>
    <mergeCell ref="H51:I51"/>
    <mergeCell ref="H52:I52"/>
    <mergeCell ref="H53:I53"/>
    <mergeCell ref="H54:I54"/>
    <mergeCell ref="H61:I61"/>
    <mergeCell ref="H55:I55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62:I62"/>
    <mergeCell ref="H63:I63"/>
    <mergeCell ref="H64:I64"/>
    <mergeCell ref="H65:I65"/>
    <mergeCell ref="H56:I56"/>
    <mergeCell ref="H57:I57"/>
    <mergeCell ref="H58:I58"/>
    <mergeCell ref="H59:I59"/>
    <mergeCell ref="H60:I60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Feuil9"/>
  <dimension ref="A1:J68"/>
  <sheetViews>
    <sheetView zoomScaleNormal="100" workbookViewId="0">
      <selection sqref="A1:B2"/>
    </sheetView>
  </sheetViews>
  <sheetFormatPr baseColWidth="10" defaultRowHeight="12.75"/>
  <cols>
    <col min="1" max="1" width="8.85546875" customWidth="1"/>
    <col min="2" max="2" width="6.85546875" customWidth="1"/>
    <col min="3" max="3" width="40.42578125" customWidth="1"/>
    <col min="4" max="4" width="7.7109375" customWidth="1"/>
    <col min="5" max="5" width="10.7109375" customWidth="1"/>
    <col min="6" max="6" width="11.5703125" customWidth="1"/>
    <col min="7" max="8" width="6.7109375" customWidth="1"/>
    <col min="9" max="9" width="11.5703125" customWidth="1"/>
  </cols>
  <sheetData>
    <row r="1" spans="1:10" ht="13.15" customHeight="1">
      <c r="A1" s="270" t="str">
        <f>Coordonnées!A1</f>
        <v>Synthèse des Comptes</v>
      </c>
      <c r="B1" s="271"/>
      <c r="C1" s="267" t="str">
        <f>Coordonnées!D1</f>
        <v>Administration communale de</v>
      </c>
      <c r="D1" s="271" t="str">
        <f>Coordonnées!J1</f>
        <v>LA ROCHE EN ARDENNE</v>
      </c>
      <c r="E1" s="271"/>
      <c r="F1" s="271"/>
      <c r="G1" s="267" t="str">
        <f>Coordonnées!P1</f>
        <v>Code INS</v>
      </c>
      <c r="H1" s="402"/>
      <c r="I1" s="201">
        <f>Coordonnées!R1</f>
        <v>83031</v>
      </c>
      <c r="J1" s="23"/>
    </row>
    <row r="2" spans="1:10">
      <c r="A2" s="272"/>
      <c r="B2" s="273"/>
      <c r="C2" s="268"/>
      <c r="D2" s="273"/>
      <c r="E2" s="273"/>
      <c r="F2" s="273"/>
      <c r="G2" s="269" t="str">
        <f>Coordonnées!P2</f>
        <v>Exercice:</v>
      </c>
      <c r="H2" s="470"/>
      <c r="I2" s="202">
        <f>Coordonnées!R2</f>
        <v>2021</v>
      </c>
      <c r="J2" s="23"/>
    </row>
    <row r="3" spans="1:10">
      <c r="A3" s="466" t="str">
        <f>Coordonnées!A3</f>
        <v>Modèle officiel généré par l'application eComptes © SPW Intérieur et Action Sociale</v>
      </c>
      <c r="B3" s="466"/>
      <c r="C3" s="466"/>
      <c r="D3" s="466"/>
      <c r="E3" s="466"/>
      <c r="F3" s="200"/>
      <c r="G3" s="471" t="str">
        <f>Coordonnées!P3</f>
        <v>Version:</v>
      </c>
      <c r="H3" s="472"/>
      <c r="I3" s="191">
        <f>Coordonnées!R3</f>
        <v>1</v>
      </c>
      <c r="J3" s="23"/>
    </row>
    <row r="4" spans="1:10" ht="13.5" thickBot="1">
      <c r="A4" s="45"/>
      <c r="B4" s="46"/>
      <c r="C4" s="47"/>
      <c r="D4" s="47"/>
      <c r="E4" s="48"/>
      <c r="F4" s="37"/>
      <c r="G4" s="37"/>
      <c r="H4" s="37"/>
      <c r="I4" s="46"/>
      <c r="J4" s="23"/>
    </row>
    <row r="5" spans="1:10">
      <c r="A5" s="87"/>
      <c r="B5" s="88"/>
      <c r="C5" s="89"/>
      <c r="D5" s="89"/>
      <c r="E5" s="578" t="s">
        <v>42</v>
      </c>
      <c r="F5" s="580">
        <f>I2</f>
        <v>2021</v>
      </c>
      <c r="G5" s="581"/>
      <c r="H5" s="586">
        <f>F5-1</f>
        <v>2020</v>
      </c>
      <c r="I5" s="587"/>
      <c r="J5" s="23"/>
    </row>
    <row r="6" spans="1:10">
      <c r="A6" s="90" t="s">
        <v>184</v>
      </c>
      <c r="B6" s="91"/>
      <c r="C6" s="91"/>
      <c r="D6" s="91"/>
      <c r="E6" s="579"/>
      <c r="F6" s="582"/>
      <c r="G6" s="583"/>
      <c r="H6" s="588"/>
      <c r="I6" s="589"/>
      <c r="J6" s="24"/>
    </row>
    <row r="7" spans="1:10" ht="11.45" customHeight="1" thickBot="1">
      <c r="A7" s="92"/>
      <c r="B7" s="93"/>
      <c r="C7" s="93"/>
      <c r="D7" s="93"/>
      <c r="E7" s="579"/>
      <c r="F7" s="584"/>
      <c r="G7" s="585"/>
      <c r="H7" s="590"/>
      <c r="I7" s="591"/>
      <c r="J7" s="24"/>
    </row>
    <row r="8" spans="1:10">
      <c r="A8" s="94" t="s">
        <v>240</v>
      </c>
      <c r="B8" s="95" t="s">
        <v>241</v>
      </c>
      <c r="C8" s="93"/>
      <c r="D8" s="93"/>
      <c r="E8" s="96" t="s">
        <v>187</v>
      </c>
      <c r="F8" s="592"/>
      <c r="G8" s="593"/>
      <c r="H8" s="554"/>
      <c r="I8" s="555"/>
      <c r="J8" s="23"/>
    </row>
    <row r="9" spans="1:10">
      <c r="A9" s="92"/>
      <c r="B9" s="97" t="s">
        <v>132</v>
      </c>
      <c r="C9" s="98" t="s">
        <v>242</v>
      </c>
      <c r="D9" s="98"/>
      <c r="E9" s="99">
        <v>70</v>
      </c>
      <c r="F9" s="568">
        <v>3619438.34</v>
      </c>
      <c r="G9" s="569"/>
      <c r="H9" s="547">
        <v>4106426.51</v>
      </c>
      <c r="I9" s="548"/>
      <c r="J9" s="23"/>
    </row>
    <row r="10" spans="1:10">
      <c r="A10" s="92"/>
      <c r="B10" s="97" t="s">
        <v>134</v>
      </c>
      <c r="C10" s="98" t="s">
        <v>243</v>
      </c>
      <c r="D10" s="98"/>
      <c r="E10" s="99">
        <v>71</v>
      </c>
      <c r="F10" s="568">
        <v>2489543.5499999998</v>
      </c>
      <c r="G10" s="569"/>
      <c r="H10" s="547">
        <v>1065433.3999999999</v>
      </c>
      <c r="I10" s="548"/>
      <c r="J10" s="23"/>
    </row>
    <row r="11" spans="1:10">
      <c r="A11" s="92"/>
      <c r="B11" s="97" t="s">
        <v>136</v>
      </c>
      <c r="C11" s="98" t="s">
        <v>244</v>
      </c>
      <c r="D11" s="98"/>
      <c r="E11" s="100"/>
      <c r="F11" s="568"/>
      <c r="G11" s="569"/>
      <c r="H11" s="547"/>
      <c r="I11" s="548"/>
      <c r="J11" s="23"/>
    </row>
    <row r="12" spans="1:10">
      <c r="A12" s="92"/>
      <c r="B12" s="97"/>
      <c r="C12" s="98" t="s">
        <v>245</v>
      </c>
      <c r="D12" s="98"/>
      <c r="E12" s="99" t="s">
        <v>246</v>
      </c>
      <c r="F12" s="568">
        <v>4828517.18</v>
      </c>
      <c r="G12" s="569"/>
      <c r="H12" s="547">
        <v>2848171.2</v>
      </c>
      <c r="I12" s="548"/>
      <c r="J12" s="23"/>
    </row>
    <row r="13" spans="1:10">
      <c r="A13" s="92"/>
      <c r="B13" s="97" t="s">
        <v>147</v>
      </c>
      <c r="C13" s="98" t="s">
        <v>247</v>
      </c>
      <c r="D13" s="98"/>
      <c r="E13" s="99">
        <v>74</v>
      </c>
      <c r="F13" s="568">
        <v>29559.51</v>
      </c>
      <c r="G13" s="569"/>
      <c r="H13" s="547">
        <v>30398.32</v>
      </c>
      <c r="I13" s="548"/>
      <c r="J13" s="23"/>
    </row>
    <row r="14" spans="1:10">
      <c r="A14" s="92"/>
      <c r="B14" s="97" t="s">
        <v>160</v>
      </c>
      <c r="C14" s="98" t="s">
        <v>248</v>
      </c>
      <c r="D14" s="98"/>
      <c r="E14" s="99">
        <v>75</v>
      </c>
      <c r="F14" s="594">
        <f>SUM(F16:F17)</f>
        <v>61299.28</v>
      </c>
      <c r="G14" s="595"/>
      <c r="H14" s="556">
        <f>SUM(H16:H17)</f>
        <v>60899.05</v>
      </c>
      <c r="I14" s="557"/>
      <c r="J14" s="23"/>
    </row>
    <row r="15" spans="1:10">
      <c r="A15" s="92"/>
      <c r="B15" s="97" t="s">
        <v>187</v>
      </c>
      <c r="C15" s="98" t="s">
        <v>249</v>
      </c>
      <c r="D15" s="98"/>
      <c r="E15" s="99"/>
      <c r="F15" s="596"/>
      <c r="G15" s="597"/>
      <c r="H15" s="558"/>
      <c r="I15" s="559"/>
      <c r="J15" s="23"/>
    </row>
    <row r="16" spans="1:10">
      <c r="A16" s="92"/>
      <c r="B16" s="97"/>
      <c r="C16" s="98" t="s">
        <v>250</v>
      </c>
      <c r="D16" s="98"/>
      <c r="E16" s="99" t="s">
        <v>251</v>
      </c>
      <c r="F16" s="568">
        <v>8634.76</v>
      </c>
      <c r="G16" s="569"/>
      <c r="H16" s="547">
        <v>9369.68</v>
      </c>
      <c r="I16" s="548"/>
      <c r="J16" s="23"/>
    </row>
    <row r="17" spans="1:10">
      <c r="A17" s="92"/>
      <c r="B17" s="97"/>
      <c r="C17" s="98" t="s">
        <v>252</v>
      </c>
      <c r="D17" s="98"/>
      <c r="E17" s="99" t="s">
        <v>253</v>
      </c>
      <c r="F17" s="568">
        <v>52664.52</v>
      </c>
      <c r="G17" s="569"/>
      <c r="H17" s="547">
        <v>51529.37</v>
      </c>
      <c r="I17" s="548"/>
      <c r="J17" s="23"/>
    </row>
    <row r="18" spans="1:10" ht="10.15" customHeight="1">
      <c r="A18" s="92"/>
      <c r="B18" s="93"/>
      <c r="C18" s="98"/>
      <c r="D18" s="98"/>
      <c r="E18" s="99"/>
      <c r="F18" s="568"/>
      <c r="G18" s="569"/>
      <c r="H18" s="547"/>
      <c r="I18" s="548"/>
      <c r="J18" s="23"/>
    </row>
    <row r="19" spans="1:10">
      <c r="A19" s="94" t="s">
        <v>128</v>
      </c>
      <c r="B19" s="95" t="s">
        <v>254</v>
      </c>
      <c r="C19" s="93"/>
      <c r="D19" s="93"/>
      <c r="E19" s="99" t="s">
        <v>255</v>
      </c>
      <c r="F19" s="422">
        <f>SUM(F9:F14)</f>
        <v>11028357.859999999</v>
      </c>
      <c r="G19" s="423"/>
      <c r="H19" s="511">
        <f>SUM(H9:H14)</f>
        <v>8111328.4800000004</v>
      </c>
      <c r="I19" s="439"/>
      <c r="J19" s="24"/>
    </row>
    <row r="20" spans="1:10" ht="10.15" customHeight="1">
      <c r="A20" s="92"/>
      <c r="B20" s="93"/>
      <c r="C20" s="98"/>
      <c r="D20" s="98"/>
      <c r="E20" s="99"/>
      <c r="F20" s="572"/>
      <c r="G20" s="573"/>
      <c r="H20" s="560"/>
      <c r="I20" s="561"/>
      <c r="J20" s="24"/>
    </row>
    <row r="21" spans="1:10">
      <c r="A21" s="94" t="s">
        <v>130</v>
      </c>
      <c r="B21" s="101" t="s">
        <v>256</v>
      </c>
      <c r="C21" s="95"/>
      <c r="D21" s="95"/>
      <c r="E21" s="99" t="s">
        <v>187</v>
      </c>
      <c r="F21" s="541">
        <f>IF(Charges!F19&gt;Produits!F19,Charges!F19-Produits!F19,0)</f>
        <v>0</v>
      </c>
      <c r="G21" s="563"/>
      <c r="H21" s="541">
        <f>IF(Charges!H19&gt;Produits!H19,Charges!H19-Produits!H19,0)</f>
        <v>0</v>
      </c>
      <c r="I21" s="542"/>
      <c r="J21" s="23"/>
    </row>
    <row r="22" spans="1:10" ht="10.15" customHeight="1">
      <c r="A22" s="94"/>
      <c r="B22" s="101"/>
      <c r="C22" s="95"/>
      <c r="D22" s="95"/>
      <c r="E22" s="99"/>
      <c r="F22" s="504"/>
      <c r="G22" s="562"/>
      <c r="H22" s="521"/>
      <c r="I22" s="505"/>
      <c r="J22" s="23"/>
    </row>
    <row r="23" spans="1:10">
      <c r="A23" s="94" t="s">
        <v>138</v>
      </c>
      <c r="B23" s="574" t="s">
        <v>290</v>
      </c>
      <c r="C23" s="574"/>
      <c r="D23" s="575"/>
      <c r="E23" s="100" t="s">
        <v>202</v>
      </c>
      <c r="F23" s="570"/>
      <c r="G23" s="571"/>
      <c r="H23" s="549"/>
      <c r="I23" s="550"/>
      <c r="J23" s="24"/>
    </row>
    <row r="24" spans="1:10">
      <c r="A24" s="92"/>
      <c r="B24" s="574"/>
      <c r="C24" s="574"/>
      <c r="D24" s="575"/>
      <c r="E24" s="99"/>
      <c r="F24" s="566"/>
      <c r="G24" s="567"/>
      <c r="H24" s="545"/>
      <c r="I24" s="546"/>
      <c r="J24" s="24"/>
    </row>
    <row r="25" spans="1:10">
      <c r="A25" s="92"/>
      <c r="B25" s="97" t="s">
        <v>132</v>
      </c>
      <c r="C25" s="98" t="s">
        <v>257</v>
      </c>
      <c r="D25" s="98"/>
      <c r="E25" s="99">
        <v>761</v>
      </c>
      <c r="F25" s="568">
        <v>623813.22</v>
      </c>
      <c r="G25" s="569"/>
      <c r="H25" s="547">
        <v>552473.37</v>
      </c>
      <c r="I25" s="548"/>
      <c r="J25" s="23"/>
    </row>
    <row r="26" spans="1:10">
      <c r="A26" s="92"/>
      <c r="B26" s="97" t="s">
        <v>134</v>
      </c>
      <c r="C26" s="98" t="s">
        <v>258</v>
      </c>
      <c r="D26" s="98"/>
      <c r="E26" s="99">
        <v>764</v>
      </c>
      <c r="F26" s="568">
        <v>0</v>
      </c>
      <c r="G26" s="569"/>
      <c r="H26" s="547">
        <v>0</v>
      </c>
      <c r="I26" s="548"/>
      <c r="J26" s="23"/>
    </row>
    <row r="27" spans="1:10">
      <c r="A27" s="92"/>
      <c r="B27" s="97" t="s">
        <v>136</v>
      </c>
      <c r="C27" s="98" t="s">
        <v>259</v>
      </c>
      <c r="D27" s="98"/>
      <c r="E27" s="99">
        <v>765</v>
      </c>
      <c r="F27" s="568">
        <v>513014.93</v>
      </c>
      <c r="G27" s="569"/>
      <c r="H27" s="547">
        <v>501540.01</v>
      </c>
      <c r="I27" s="548"/>
      <c r="J27" s="23"/>
    </row>
    <row r="28" spans="1:10" ht="23.45" customHeight="1">
      <c r="A28" s="92"/>
      <c r="B28" s="192" t="s">
        <v>147</v>
      </c>
      <c r="C28" s="576" t="s">
        <v>292</v>
      </c>
      <c r="D28" s="577"/>
      <c r="E28" s="99">
        <v>767</v>
      </c>
      <c r="F28" s="568">
        <v>465257.46</v>
      </c>
      <c r="G28" s="569"/>
      <c r="H28" s="547">
        <v>461983.67</v>
      </c>
      <c r="I28" s="548"/>
      <c r="J28" s="24"/>
    </row>
    <row r="29" spans="1:10">
      <c r="A29" s="92"/>
      <c r="B29" s="97" t="s">
        <v>160</v>
      </c>
      <c r="C29" s="98" t="s">
        <v>260</v>
      </c>
      <c r="D29" s="98"/>
      <c r="E29" s="99">
        <v>769</v>
      </c>
      <c r="F29" s="568">
        <v>0</v>
      </c>
      <c r="G29" s="569"/>
      <c r="H29" s="547">
        <v>0</v>
      </c>
      <c r="I29" s="548"/>
      <c r="J29" s="23"/>
    </row>
    <row r="30" spans="1:10" ht="10.15" customHeight="1">
      <c r="A30" s="92"/>
      <c r="B30" s="93"/>
      <c r="C30" s="98"/>
      <c r="D30" s="98"/>
      <c r="E30" s="99"/>
      <c r="F30" s="568"/>
      <c r="G30" s="569"/>
      <c r="H30" s="547"/>
      <c r="I30" s="548"/>
      <c r="J30" s="24"/>
    </row>
    <row r="31" spans="1:10">
      <c r="A31" s="94" t="s">
        <v>142</v>
      </c>
      <c r="B31" s="95" t="s">
        <v>261</v>
      </c>
      <c r="C31" s="93"/>
      <c r="D31" s="93"/>
      <c r="E31" s="99">
        <v>76</v>
      </c>
      <c r="F31" s="422">
        <f>SUM(F25:F29)</f>
        <v>1602085.6099999999</v>
      </c>
      <c r="G31" s="423"/>
      <c r="H31" s="511">
        <f>SUM(H25:H29)</f>
        <v>1515997.0499999998</v>
      </c>
      <c r="I31" s="439"/>
      <c r="J31" s="23"/>
    </row>
    <row r="32" spans="1:10" ht="10.15" customHeight="1">
      <c r="A32" s="94"/>
      <c r="B32" s="95"/>
      <c r="C32" s="93"/>
      <c r="D32" s="93"/>
      <c r="E32" s="99"/>
      <c r="F32" s="504"/>
      <c r="G32" s="562"/>
      <c r="H32" s="521"/>
      <c r="I32" s="505"/>
      <c r="J32" s="23"/>
    </row>
    <row r="33" spans="1:10">
      <c r="A33" s="94" t="s">
        <v>149</v>
      </c>
      <c r="B33" s="95" t="s">
        <v>262</v>
      </c>
      <c r="C33" s="98"/>
      <c r="D33" s="98"/>
      <c r="E33" s="99" t="s">
        <v>263</v>
      </c>
      <c r="F33" s="422">
        <f>F19+F31</f>
        <v>12630443.469999999</v>
      </c>
      <c r="G33" s="423"/>
      <c r="H33" s="511">
        <f>H19+H31</f>
        <v>9627325.5300000012</v>
      </c>
      <c r="I33" s="439"/>
      <c r="J33" s="23"/>
    </row>
    <row r="34" spans="1:10" ht="10.15" customHeight="1">
      <c r="A34" s="94"/>
      <c r="B34" s="95"/>
      <c r="C34" s="98"/>
      <c r="D34" s="98"/>
      <c r="E34" s="99"/>
      <c r="F34" s="504"/>
      <c r="G34" s="562"/>
      <c r="H34" s="521"/>
      <c r="I34" s="505"/>
      <c r="J34" s="23"/>
    </row>
    <row r="35" spans="1:10">
      <c r="A35" s="94" t="s">
        <v>153</v>
      </c>
      <c r="B35" s="95" t="s">
        <v>264</v>
      </c>
      <c r="C35" s="98"/>
      <c r="D35" s="98"/>
      <c r="E35" s="99" t="s">
        <v>187</v>
      </c>
      <c r="F35" s="541">
        <f>IF(Charges!F36&gt;Produits!F33,Charges!F36-Produits!F33,0)</f>
        <v>0</v>
      </c>
      <c r="G35" s="563"/>
      <c r="H35" s="541">
        <f>IF(Charges!H36&gt;Produits!H33,Charges!H36-Produits!H33,0)</f>
        <v>651922.87999999896</v>
      </c>
      <c r="I35" s="542"/>
      <c r="J35" s="23"/>
    </row>
    <row r="36" spans="1:10" ht="10.15" customHeight="1">
      <c r="A36" s="94"/>
      <c r="B36" s="95"/>
      <c r="C36" s="98"/>
      <c r="D36" s="98"/>
      <c r="E36" s="99"/>
      <c r="F36" s="564"/>
      <c r="G36" s="565"/>
      <c r="H36" s="543"/>
      <c r="I36" s="544"/>
      <c r="J36" s="23"/>
    </row>
    <row r="37" spans="1:10">
      <c r="A37" s="94" t="s">
        <v>166</v>
      </c>
      <c r="B37" s="95" t="s">
        <v>265</v>
      </c>
      <c r="C37" s="98"/>
      <c r="D37" s="98"/>
      <c r="E37" s="99"/>
      <c r="F37" s="570"/>
      <c r="G37" s="571"/>
      <c r="H37" s="549"/>
      <c r="I37" s="550"/>
      <c r="J37" s="23"/>
    </row>
    <row r="38" spans="1:10">
      <c r="A38" s="94"/>
      <c r="B38" s="97" t="s">
        <v>132</v>
      </c>
      <c r="C38" s="98" t="s">
        <v>266</v>
      </c>
      <c r="D38" s="98"/>
      <c r="E38" s="99">
        <v>771</v>
      </c>
      <c r="F38" s="568">
        <v>106415.96</v>
      </c>
      <c r="G38" s="569"/>
      <c r="H38" s="547">
        <v>121012.01</v>
      </c>
      <c r="I38" s="548"/>
      <c r="J38" s="23"/>
    </row>
    <row r="39" spans="1:10">
      <c r="A39" s="94"/>
      <c r="B39" s="97" t="s">
        <v>134</v>
      </c>
      <c r="C39" s="98" t="s">
        <v>267</v>
      </c>
      <c r="D39" s="98"/>
      <c r="E39" s="99">
        <v>772</v>
      </c>
      <c r="F39" s="568">
        <v>1034813.71</v>
      </c>
      <c r="G39" s="569"/>
      <c r="H39" s="547">
        <v>10660.02</v>
      </c>
      <c r="I39" s="548"/>
      <c r="J39" s="23"/>
    </row>
    <row r="40" spans="1:10">
      <c r="A40" s="94"/>
      <c r="B40" s="97" t="s">
        <v>136</v>
      </c>
      <c r="C40" s="98" t="s">
        <v>268</v>
      </c>
      <c r="D40" s="98"/>
      <c r="E40" s="99">
        <v>773</v>
      </c>
      <c r="F40" s="568">
        <v>0</v>
      </c>
      <c r="G40" s="569"/>
      <c r="H40" s="547">
        <v>0</v>
      </c>
      <c r="I40" s="548"/>
      <c r="J40" s="23"/>
    </row>
    <row r="41" spans="1:10" ht="9.6" customHeight="1">
      <c r="A41" s="94"/>
      <c r="B41" s="98"/>
      <c r="C41" s="98"/>
      <c r="D41" s="98"/>
      <c r="E41" s="99"/>
      <c r="F41" s="568"/>
      <c r="G41" s="569"/>
      <c r="H41" s="547"/>
      <c r="I41" s="548"/>
      <c r="J41" s="23"/>
    </row>
    <row r="42" spans="1:10">
      <c r="A42" s="94"/>
      <c r="B42" s="98"/>
      <c r="C42" s="95" t="s">
        <v>269</v>
      </c>
      <c r="D42" s="95"/>
      <c r="E42" s="99">
        <v>77</v>
      </c>
      <c r="F42" s="422">
        <f>SUM(F38:F40)</f>
        <v>1141229.67</v>
      </c>
      <c r="G42" s="423"/>
      <c r="H42" s="511">
        <f>SUM(H38:H40)</f>
        <v>131672.03</v>
      </c>
      <c r="I42" s="439"/>
      <c r="J42" s="23"/>
    </row>
    <row r="43" spans="1:10" ht="10.15" customHeight="1">
      <c r="A43" s="94"/>
      <c r="B43" s="98"/>
      <c r="C43" s="95"/>
      <c r="D43" s="95"/>
      <c r="E43" s="99"/>
      <c r="F43" s="433"/>
      <c r="G43" s="434"/>
      <c r="H43" s="517"/>
      <c r="I43" s="445"/>
      <c r="J43" s="23"/>
    </row>
    <row r="44" spans="1:10">
      <c r="A44" s="94" t="s">
        <v>177</v>
      </c>
      <c r="B44" s="95" t="s">
        <v>270</v>
      </c>
      <c r="C44" s="98"/>
      <c r="D44" s="98"/>
      <c r="E44" s="99"/>
      <c r="F44" s="570"/>
      <c r="G44" s="571"/>
      <c r="H44" s="549"/>
      <c r="I44" s="550"/>
      <c r="J44" s="23"/>
    </row>
    <row r="45" spans="1:10">
      <c r="A45" s="94"/>
      <c r="B45" s="97" t="s">
        <v>132</v>
      </c>
      <c r="C45" s="98" t="s">
        <v>266</v>
      </c>
      <c r="D45" s="98"/>
      <c r="E45" s="99">
        <v>785</v>
      </c>
      <c r="F45" s="568">
        <v>0</v>
      </c>
      <c r="G45" s="569"/>
      <c r="H45" s="547">
        <v>0</v>
      </c>
      <c r="I45" s="548"/>
      <c r="J45" s="23"/>
    </row>
    <row r="46" spans="1:10">
      <c r="A46" s="94"/>
      <c r="B46" s="97" t="s">
        <v>134</v>
      </c>
      <c r="C46" s="98" t="s">
        <v>267</v>
      </c>
      <c r="D46" s="98"/>
      <c r="E46" s="99">
        <v>786</v>
      </c>
      <c r="F46" s="568">
        <v>1068396.2</v>
      </c>
      <c r="G46" s="569"/>
      <c r="H46" s="547">
        <v>915260.45</v>
      </c>
      <c r="I46" s="548"/>
      <c r="J46" s="23"/>
    </row>
    <row r="47" spans="1:10" ht="9.6" customHeight="1">
      <c r="A47" s="94"/>
      <c r="B47" s="98"/>
      <c r="C47" s="98"/>
      <c r="D47" s="98"/>
      <c r="E47" s="99"/>
      <c r="F47" s="570"/>
      <c r="G47" s="571"/>
      <c r="H47" s="549"/>
      <c r="I47" s="550"/>
      <c r="J47" s="23"/>
    </row>
    <row r="48" spans="1:10">
      <c r="A48" s="94"/>
      <c r="B48" s="98"/>
      <c r="C48" s="95" t="s">
        <v>271</v>
      </c>
      <c r="D48" s="95"/>
      <c r="E48" s="99">
        <v>78</v>
      </c>
      <c r="F48" s="541">
        <f>SUM(F45:F46)</f>
        <v>1068396.2</v>
      </c>
      <c r="G48" s="563"/>
      <c r="H48" s="551">
        <f>SUM(H45:H46)</f>
        <v>915260.45</v>
      </c>
      <c r="I48" s="542"/>
      <c r="J48" s="23"/>
    </row>
    <row r="49" spans="1:10" ht="10.15" customHeight="1">
      <c r="A49" s="94"/>
      <c r="B49" s="98"/>
      <c r="C49" s="95"/>
      <c r="D49" s="95"/>
      <c r="E49" s="99"/>
      <c r="F49" s="564"/>
      <c r="G49" s="565"/>
      <c r="H49" s="543"/>
      <c r="I49" s="544"/>
      <c r="J49" s="23"/>
    </row>
    <row r="50" spans="1:10">
      <c r="A50" s="94" t="s">
        <v>179</v>
      </c>
      <c r="B50" s="95" t="s">
        <v>272</v>
      </c>
      <c r="C50" s="98"/>
      <c r="D50" s="98"/>
      <c r="E50" s="99"/>
      <c r="F50" s="570"/>
      <c r="G50" s="571"/>
      <c r="H50" s="549"/>
      <c r="I50" s="550"/>
      <c r="J50" s="23"/>
    </row>
    <row r="51" spans="1:10">
      <c r="A51" s="94"/>
      <c r="B51" s="95" t="s">
        <v>273</v>
      </c>
      <c r="C51" s="98"/>
      <c r="D51" s="98"/>
      <c r="E51" s="99" t="s">
        <v>274</v>
      </c>
      <c r="F51" s="422">
        <f>F42+F48</f>
        <v>2209625.87</v>
      </c>
      <c r="G51" s="423"/>
      <c r="H51" s="511">
        <f>H42+H48</f>
        <v>1046932.48</v>
      </c>
      <c r="I51" s="439"/>
      <c r="J51" s="23"/>
    </row>
    <row r="52" spans="1:10" ht="10.15" customHeight="1">
      <c r="A52" s="94"/>
      <c r="B52" s="95"/>
      <c r="C52" s="98"/>
      <c r="D52" s="98"/>
      <c r="E52" s="99"/>
      <c r="F52" s="504"/>
      <c r="G52" s="562"/>
      <c r="H52" s="521"/>
      <c r="I52" s="505"/>
      <c r="J52" s="23"/>
    </row>
    <row r="53" spans="1:10">
      <c r="A53" s="94" t="s">
        <v>275</v>
      </c>
      <c r="B53" s="95" t="s">
        <v>276</v>
      </c>
      <c r="C53" s="98"/>
      <c r="D53" s="98"/>
      <c r="E53" s="99"/>
      <c r="F53" s="541">
        <f>IF(Charges!F52&gt;Produits!F51,Charges!F52-Produits!F51,0)</f>
        <v>956432.75999999978</v>
      </c>
      <c r="G53" s="563"/>
      <c r="H53" s="541">
        <f>IF(Charges!H52&gt;Produits!H51,Charges!H52-Produits!H51,0)</f>
        <v>0</v>
      </c>
      <c r="I53" s="542"/>
      <c r="J53" s="23"/>
    </row>
    <row r="54" spans="1:10" ht="10.15" customHeight="1">
      <c r="A54" s="94"/>
      <c r="B54" s="98"/>
      <c r="C54" s="98"/>
      <c r="D54" s="98"/>
      <c r="E54" s="99"/>
      <c r="F54" s="504"/>
      <c r="G54" s="562"/>
      <c r="H54" s="521"/>
      <c r="I54" s="505"/>
      <c r="J54" s="23"/>
    </row>
    <row r="55" spans="1:10">
      <c r="A55" s="94" t="s">
        <v>277</v>
      </c>
      <c r="B55" s="95" t="s">
        <v>278</v>
      </c>
      <c r="C55" s="98"/>
      <c r="D55" s="98"/>
      <c r="E55" s="99"/>
      <c r="F55" s="422">
        <f>F33+F51</f>
        <v>14840069.34</v>
      </c>
      <c r="G55" s="423"/>
      <c r="H55" s="511">
        <f>H33+H51</f>
        <v>10674258.010000002</v>
      </c>
      <c r="I55" s="439"/>
      <c r="J55" s="23"/>
    </row>
    <row r="56" spans="1:10" ht="10.15" customHeight="1">
      <c r="A56" s="94"/>
      <c r="B56" s="98"/>
      <c r="C56" s="98"/>
      <c r="D56" s="98"/>
      <c r="E56" s="99"/>
      <c r="F56" s="504"/>
      <c r="G56" s="562"/>
      <c r="H56" s="521"/>
      <c r="I56" s="505"/>
      <c r="J56" s="23"/>
    </row>
    <row r="57" spans="1:10">
      <c r="A57" s="94" t="s">
        <v>279</v>
      </c>
      <c r="B57" s="95" t="s">
        <v>280</v>
      </c>
      <c r="C57" s="98"/>
      <c r="D57" s="98"/>
      <c r="E57" s="99"/>
      <c r="F57" s="541">
        <f>IF(Charges!F56&gt;Produits!F55,Charges!F56-Produits!F55,0)</f>
        <v>0</v>
      </c>
      <c r="G57" s="563"/>
      <c r="H57" s="541">
        <f>IF(Charges!H56&gt;Produits!H55,Charges!H56-Produits!H55,0)</f>
        <v>0</v>
      </c>
      <c r="I57" s="542"/>
      <c r="J57" s="23"/>
    </row>
    <row r="58" spans="1:10" ht="10.15" customHeight="1">
      <c r="A58" s="94"/>
      <c r="B58" s="95"/>
      <c r="C58" s="98"/>
      <c r="D58" s="98"/>
      <c r="E58" s="99"/>
      <c r="F58" s="564"/>
      <c r="G58" s="565"/>
      <c r="H58" s="543"/>
      <c r="I58" s="544"/>
      <c r="J58" s="23"/>
    </row>
    <row r="59" spans="1:10">
      <c r="A59" s="94" t="s">
        <v>281</v>
      </c>
      <c r="B59" s="95" t="s">
        <v>282</v>
      </c>
      <c r="C59" s="98"/>
      <c r="D59" s="98"/>
      <c r="E59" s="99"/>
      <c r="F59" s="566"/>
      <c r="G59" s="567"/>
      <c r="H59" s="545"/>
      <c r="I59" s="546"/>
      <c r="J59" s="23"/>
    </row>
    <row r="60" spans="1:10">
      <c r="A60" s="94"/>
      <c r="B60" s="97" t="s">
        <v>132</v>
      </c>
      <c r="C60" s="98" t="s">
        <v>283</v>
      </c>
      <c r="D60" s="98"/>
      <c r="E60" s="99">
        <v>79201</v>
      </c>
      <c r="F60" s="568">
        <v>0</v>
      </c>
      <c r="G60" s="569"/>
      <c r="H60" s="547">
        <v>651922.88</v>
      </c>
      <c r="I60" s="548"/>
      <c r="J60" s="23"/>
    </row>
    <row r="61" spans="1:10">
      <c r="A61" s="94"/>
      <c r="B61" s="97" t="s">
        <v>134</v>
      </c>
      <c r="C61" s="98" t="s">
        <v>284</v>
      </c>
      <c r="D61" s="98"/>
      <c r="E61" s="99">
        <v>79202</v>
      </c>
      <c r="F61" s="568">
        <v>956432.76</v>
      </c>
      <c r="G61" s="569"/>
      <c r="H61" s="547">
        <v>0</v>
      </c>
      <c r="I61" s="548"/>
      <c r="J61" s="23"/>
    </row>
    <row r="62" spans="1:10" ht="10.15" customHeight="1">
      <c r="A62" s="94"/>
      <c r="B62" s="97"/>
      <c r="C62" s="98"/>
      <c r="D62" s="98"/>
      <c r="E62" s="99"/>
      <c r="F62" s="570"/>
      <c r="G62" s="571"/>
      <c r="H62" s="549"/>
      <c r="I62" s="550"/>
      <c r="J62" s="23"/>
    </row>
    <row r="63" spans="1:10">
      <c r="A63" s="94"/>
      <c r="B63" s="97"/>
      <c r="C63" s="95" t="s">
        <v>237</v>
      </c>
      <c r="D63" s="95"/>
      <c r="E63" s="99">
        <v>79</v>
      </c>
      <c r="F63" s="422">
        <f>SUM(F60:F61)</f>
        <v>956432.76</v>
      </c>
      <c r="G63" s="423"/>
      <c r="H63" s="511">
        <f>SUM(H60:H61)</f>
        <v>651922.88</v>
      </c>
      <c r="I63" s="439"/>
      <c r="J63" s="23"/>
    </row>
    <row r="64" spans="1:10" ht="10.15" customHeight="1">
      <c r="A64" s="94"/>
      <c r="B64" s="98"/>
      <c r="C64" s="98"/>
      <c r="D64" s="98"/>
      <c r="E64" s="99"/>
      <c r="F64" s="504"/>
      <c r="G64" s="562"/>
      <c r="H64" s="521"/>
      <c r="I64" s="505"/>
      <c r="J64" s="23"/>
    </row>
    <row r="65" spans="1:10" ht="13.5" thickBot="1">
      <c r="A65" s="94" t="s">
        <v>285</v>
      </c>
      <c r="B65" s="95" t="s">
        <v>286</v>
      </c>
      <c r="C65" s="98"/>
      <c r="D65" s="98"/>
      <c r="E65" s="102"/>
      <c r="F65" s="552">
        <f>F55+F63</f>
        <v>15796502.1</v>
      </c>
      <c r="G65" s="553"/>
      <c r="H65" s="539">
        <f>H55+H63</f>
        <v>11326180.890000002</v>
      </c>
      <c r="I65" s="540"/>
      <c r="J65" s="23"/>
    </row>
    <row r="66" spans="1:10">
      <c r="A66" s="103"/>
      <c r="B66" s="104"/>
      <c r="C66" s="104"/>
      <c r="D66" s="104"/>
      <c r="E66" s="105"/>
      <c r="F66" s="106"/>
      <c r="G66" s="106"/>
      <c r="H66" s="106"/>
      <c r="I66" s="106"/>
      <c r="J66" s="23"/>
    </row>
    <row r="67" spans="1:10" ht="15">
      <c r="A67" s="25"/>
      <c r="B67" s="24"/>
      <c r="C67" s="24"/>
      <c r="D67" s="24"/>
      <c r="E67" s="26"/>
      <c r="F67" s="23"/>
      <c r="G67" s="23"/>
      <c r="H67" s="23"/>
      <c r="I67" s="23"/>
      <c r="J67" s="23"/>
    </row>
    <row r="68" spans="1:10" ht="15">
      <c r="A68" s="25"/>
      <c r="B68" s="24"/>
      <c r="C68" s="24"/>
      <c r="D68" s="24"/>
      <c r="E68" s="26"/>
      <c r="F68" s="23"/>
      <c r="G68" s="23"/>
      <c r="H68" s="23"/>
      <c r="I68" s="23"/>
      <c r="J68" s="23"/>
    </row>
  </sheetData>
  <mergeCells count="128">
    <mergeCell ref="B23:D24"/>
    <mergeCell ref="C28:D28"/>
    <mergeCell ref="A1:B2"/>
    <mergeCell ref="C1:C2"/>
    <mergeCell ref="A3:E3"/>
    <mergeCell ref="E5:E7"/>
    <mergeCell ref="G2:H2"/>
    <mergeCell ref="G3:H3"/>
    <mergeCell ref="D1:F2"/>
    <mergeCell ref="F5:G7"/>
    <mergeCell ref="H5:I7"/>
    <mergeCell ref="F8:G8"/>
    <mergeCell ref="G1:H1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64:I64"/>
    <mergeCell ref="H65:I65"/>
    <mergeCell ref="H57:I57"/>
    <mergeCell ref="H58:I58"/>
    <mergeCell ref="H59:I59"/>
    <mergeCell ref="H60:I60"/>
    <mergeCell ref="H61:I61"/>
    <mergeCell ref="H62:I62"/>
    <mergeCell ref="H49:I49"/>
    <mergeCell ref="H50:I50"/>
    <mergeCell ref="H51:I51"/>
    <mergeCell ref="H52:I52"/>
    <mergeCell ref="H53:I53"/>
    <mergeCell ref="H54:I54"/>
    <mergeCell ref="H55:I55"/>
    <mergeCell ref="H56:I56"/>
    <mergeCell ref="H63:I63"/>
  </mergeCells>
  <pageMargins left="0.3543307086614173" right="0.3543307086614173" top="0.3543307086614173" bottom="0.3543307086614173" header="0.11811023622047244" footer="0.11811023622047244"/>
  <pageSetup paperSize="9" scale="88" orientation="portrait" r:id="rId1"/>
  <headerFooter>
    <oddFooter>&amp;RPage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Feuil17"/>
  <dimension ref="A1:S51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70" t="str">
        <f>Coordonnées!A1</f>
        <v>Synthèse des Comptes</v>
      </c>
      <c r="B1" s="271"/>
      <c r="C1" s="271"/>
      <c r="D1" s="267" t="str">
        <f>Coordonnées!D1</f>
        <v>Administration communale de</v>
      </c>
      <c r="E1" s="267"/>
      <c r="F1" s="267"/>
      <c r="G1" s="267"/>
      <c r="H1" s="267"/>
      <c r="I1" s="267"/>
      <c r="J1" s="265" t="str">
        <f>Coordonnées!J1</f>
        <v>LA ROCHE EN ARDENNE</v>
      </c>
      <c r="K1" s="265"/>
      <c r="L1" s="265"/>
      <c r="M1" s="265"/>
      <c r="N1" s="265"/>
      <c r="O1" s="265"/>
      <c r="P1" s="290" t="str">
        <f>Coordonnées!P1</f>
        <v>Code INS</v>
      </c>
      <c r="Q1" s="291"/>
      <c r="R1" s="286">
        <f>Coordonnées!R1</f>
        <v>83031</v>
      </c>
      <c r="S1" s="287"/>
    </row>
    <row r="2" spans="1:19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tr">
        <f>Coordonnées!P2</f>
        <v>Exercice:</v>
      </c>
      <c r="Q2" s="293"/>
      <c r="R2" s="288">
        <f>Coordonnées!R2</f>
        <v>2021</v>
      </c>
      <c r="S2" s="289"/>
    </row>
    <row r="3" spans="1:19">
      <c r="A3" s="209" t="str">
        <f>Coordonnées!A3</f>
        <v>Modèle officiel généré par l'application eComptes © SPW Intérieur et Action Sociale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tr">
        <f>Coordonnées!P3</f>
        <v>Version:</v>
      </c>
      <c r="Q3" s="263"/>
      <c r="R3" s="294">
        <f>Coordonnées!R3</f>
        <v>1</v>
      </c>
      <c r="S3" s="295"/>
    </row>
    <row r="4" spans="1:19" ht="13.15" customHeight="1">
      <c r="A4" s="69"/>
      <c r="B4" s="69"/>
      <c r="C4" s="69"/>
      <c r="D4" s="69"/>
      <c r="E4" s="69"/>
      <c r="F4" s="69"/>
      <c r="G4" s="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6.149999999999999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9"/>
      <c r="S5" s="49"/>
    </row>
    <row r="6" spans="1:19" ht="16.149999999999999" customHeight="1">
      <c r="A6" s="29" t="s">
        <v>293</v>
      </c>
      <c r="B6" s="28"/>
      <c r="C6" s="28"/>
      <c r="D6" s="28"/>
      <c r="E6" s="28"/>
      <c r="F6" s="70"/>
      <c r="G6" s="49"/>
      <c r="H6" s="49"/>
      <c r="I6" s="49"/>
      <c r="J6" s="49"/>
      <c r="K6" s="49"/>
      <c r="L6" s="49"/>
      <c r="M6" s="70"/>
      <c r="N6" s="70"/>
      <c r="O6" s="70"/>
      <c r="P6" s="70"/>
      <c r="Q6" s="49"/>
      <c r="R6" s="49"/>
      <c r="S6" s="49"/>
    </row>
    <row r="7" spans="1:19" ht="16.899999999999999" customHeight="1">
      <c r="A7" s="107"/>
      <c r="B7" s="170"/>
      <c r="C7" s="170"/>
      <c r="D7" s="170"/>
      <c r="E7" s="170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171"/>
      <c r="S7" s="171"/>
    </row>
    <row r="8" spans="1:19" ht="16.899999999999999" customHeight="1">
      <c r="A8" s="77"/>
      <c r="B8" s="619"/>
      <c r="C8" s="620"/>
      <c r="D8" s="620"/>
      <c r="E8" s="620"/>
      <c r="F8" s="620"/>
      <c r="G8" s="620"/>
      <c r="H8" s="620"/>
      <c r="I8" s="620"/>
      <c r="J8" s="620"/>
      <c r="K8" s="620"/>
      <c r="L8" s="620"/>
      <c r="M8" s="620"/>
      <c r="N8" s="620"/>
      <c r="O8" s="620"/>
      <c r="P8" s="620"/>
      <c r="Q8" s="620"/>
      <c r="R8" s="621"/>
      <c r="S8" s="173"/>
    </row>
    <row r="9" spans="1:19" ht="16.899999999999999" customHeight="1">
      <c r="A9" s="77"/>
      <c r="B9" s="598"/>
      <c r="C9" s="599"/>
      <c r="D9" s="599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600"/>
      <c r="S9" s="77"/>
    </row>
    <row r="10" spans="1:19" ht="16.899999999999999" customHeight="1">
      <c r="A10" s="77"/>
      <c r="B10" s="598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600"/>
      <c r="S10" s="77"/>
    </row>
    <row r="11" spans="1:19" ht="16.899999999999999" customHeight="1">
      <c r="A11" s="77"/>
      <c r="B11" s="598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600"/>
      <c r="S11" s="81"/>
    </row>
    <row r="12" spans="1:19" ht="16.899999999999999" customHeight="1">
      <c r="A12" s="77"/>
      <c r="B12" s="598"/>
      <c r="C12" s="599"/>
      <c r="D12" s="599"/>
      <c r="E12" s="599"/>
      <c r="F12" s="599"/>
      <c r="G12" s="599"/>
      <c r="H12" s="599"/>
      <c r="I12" s="599"/>
      <c r="J12" s="599"/>
      <c r="K12" s="599"/>
      <c r="L12" s="599"/>
      <c r="M12" s="599"/>
      <c r="N12" s="599"/>
      <c r="O12" s="599"/>
      <c r="P12" s="599"/>
      <c r="Q12" s="599"/>
      <c r="R12" s="600"/>
      <c r="S12" s="82"/>
    </row>
    <row r="13" spans="1:19" ht="16.899999999999999" customHeight="1">
      <c r="A13" s="77"/>
      <c r="B13" s="598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600"/>
      <c r="S13" s="82"/>
    </row>
    <row r="14" spans="1:19" ht="16.899999999999999" customHeight="1">
      <c r="A14" s="77"/>
      <c r="B14" s="598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600"/>
      <c r="S14" s="82"/>
    </row>
    <row r="15" spans="1:19" ht="16.899999999999999" customHeight="1">
      <c r="A15" s="83"/>
      <c r="B15" s="613"/>
      <c r="C15" s="614"/>
      <c r="D15" s="614"/>
      <c r="E15" s="614"/>
      <c r="F15" s="614"/>
      <c r="G15" s="614"/>
      <c r="H15" s="614"/>
      <c r="I15" s="614"/>
      <c r="J15" s="614"/>
      <c r="K15" s="614"/>
      <c r="L15" s="614"/>
      <c r="M15" s="614"/>
      <c r="N15" s="614"/>
      <c r="O15" s="614"/>
      <c r="P15" s="614"/>
      <c r="Q15" s="614"/>
      <c r="R15" s="615"/>
      <c r="S15" s="82"/>
    </row>
    <row r="16" spans="1:19" ht="16.899999999999999" customHeight="1">
      <c r="A16" s="77"/>
      <c r="B16" s="598"/>
      <c r="C16" s="599"/>
      <c r="D16" s="599"/>
      <c r="E16" s="599"/>
      <c r="F16" s="599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600"/>
      <c r="S16" s="82"/>
    </row>
    <row r="17" spans="1:19" ht="16.899999999999999" customHeight="1">
      <c r="A17" s="77"/>
      <c r="B17" s="598"/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600"/>
      <c r="S17" s="82"/>
    </row>
    <row r="18" spans="1:19" ht="16.899999999999999" customHeight="1">
      <c r="A18" s="77"/>
      <c r="B18" s="598"/>
      <c r="C18" s="599"/>
      <c r="D18" s="599"/>
      <c r="E18" s="599"/>
      <c r="F18" s="599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600"/>
      <c r="S18" s="81"/>
    </row>
    <row r="19" spans="1:19" s="80" customFormat="1" ht="16.899999999999999" customHeight="1">
      <c r="A19" s="83"/>
      <c r="B19" s="613"/>
      <c r="C19" s="614"/>
      <c r="D19" s="614"/>
      <c r="E19" s="614"/>
      <c r="F19" s="614"/>
      <c r="G19" s="614"/>
      <c r="H19" s="614"/>
      <c r="I19" s="614"/>
      <c r="J19" s="614"/>
      <c r="K19" s="614"/>
      <c r="L19" s="614"/>
      <c r="M19" s="614"/>
      <c r="N19" s="614"/>
      <c r="O19" s="614"/>
      <c r="P19" s="614"/>
      <c r="Q19" s="614"/>
      <c r="R19" s="615"/>
      <c r="S19" s="84"/>
    </row>
    <row r="20" spans="1:19" s="80" customFormat="1" ht="16.899999999999999" customHeight="1">
      <c r="A20" s="83"/>
      <c r="B20" s="613"/>
      <c r="C20" s="614"/>
      <c r="D20" s="614"/>
      <c r="E20" s="614"/>
      <c r="F20" s="614"/>
      <c r="G20" s="614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5"/>
      <c r="S20" s="84"/>
    </row>
    <row r="21" spans="1:19" ht="16.899999999999999" customHeight="1">
      <c r="A21" s="77"/>
      <c r="B21" s="598"/>
      <c r="C21" s="599"/>
      <c r="D21" s="599"/>
      <c r="E21" s="599"/>
      <c r="F21" s="599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600"/>
      <c r="S21" s="82"/>
    </row>
    <row r="22" spans="1:19" ht="16.899999999999999" customHeight="1">
      <c r="A22" s="77"/>
      <c r="B22" s="598"/>
      <c r="C22" s="599"/>
      <c r="D22" s="599"/>
      <c r="E22" s="599"/>
      <c r="F22" s="599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600"/>
      <c r="S22" s="82"/>
    </row>
    <row r="23" spans="1:19" ht="16.899999999999999" customHeight="1">
      <c r="A23" s="77"/>
      <c r="B23" s="598"/>
      <c r="C23" s="599"/>
      <c r="D23" s="599"/>
      <c r="E23" s="599"/>
      <c r="F23" s="599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600"/>
      <c r="S23" s="82"/>
    </row>
    <row r="24" spans="1:19" ht="16.899999999999999" customHeight="1">
      <c r="A24" s="77"/>
      <c r="B24" s="598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600"/>
      <c r="S24" s="82"/>
    </row>
    <row r="25" spans="1:19" ht="16.899999999999999" customHeight="1">
      <c r="A25" s="77"/>
      <c r="B25" s="598"/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600"/>
      <c r="S25" s="82"/>
    </row>
    <row r="26" spans="1:19" ht="16.899999999999999" customHeight="1">
      <c r="A26" s="77"/>
      <c r="B26" s="598"/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600"/>
      <c r="S26" s="82"/>
    </row>
    <row r="27" spans="1:19" ht="16.899999999999999" customHeight="1">
      <c r="A27" s="85"/>
      <c r="B27" s="607"/>
      <c r="C27" s="608"/>
      <c r="D27" s="608"/>
      <c r="E27" s="608"/>
      <c r="F27" s="608"/>
      <c r="G27" s="608"/>
      <c r="H27" s="608"/>
      <c r="I27" s="608"/>
      <c r="J27" s="608"/>
      <c r="K27" s="608"/>
      <c r="L27" s="608"/>
      <c r="M27" s="608"/>
      <c r="N27" s="608"/>
      <c r="O27" s="608"/>
      <c r="P27" s="608"/>
      <c r="Q27" s="608"/>
      <c r="R27" s="609"/>
      <c r="S27" s="174"/>
    </row>
    <row r="28" spans="1:19" ht="16.899999999999999" customHeight="1">
      <c r="A28" s="77"/>
      <c r="B28" s="598"/>
      <c r="C28" s="599"/>
      <c r="D28" s="599"/>
      <c r="E28" s="599"/>
      <c r="F28" s="599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600"/>
      <c r="S28" s="82"/>
    </row>
    <row r="29" spans="1:19" ht="16.899999999999999" customHeight="1">
      <c r="A29" s="77"/>
      <c r="B29" s="598"/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600"/>
      <c r="S29" s="82"/>
    </row>
    <row r="30" spans="1:19" s="80" customFormat="1" ht="16.899999999999999" customHeight="1">
      <c r="A30" s="83"/>
      <c r="B30" s="613"/>
      <c r="C30" s="614"/>
      <c r="D30" s="614"/>
      <c r="E30" s="614"/>
      <c r="F30" s="614"/>
      <c r="G30" s="614"/>
      <c r="H30" s="614"/>
      <c r="I30" s="614"/>
      <c r="J30" s="614"/>
      <c r="K30" s="614"/>
      <c r="L30" s="614"/>
      <c r="M30" s="614"/>
      <c r="N30" s="614"/>
      <c r="O30" s="614"/>
      <c r="P30" s="614"/>
      <c r="Q30" s="614"/>
      <c r="R30" s="615"/>
      <c r="S30" s="84"/>
    </row>
    <row r="31" spans="1:19" ht="16.899999999999999" customHeight="1">
      <c r="A31" s="77"/>
      <c r="B31" s="598"/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600"/>
      <c r="S31" s="82"/>
    </row>
    <row r="32" spans="1:19" ht="16.899999999999999" customHeight="1">
      <c r="A32" s="85"/>
      <c r="B32" s="607"/>
      <c r="C32" s="608"/>
      <c r="D32" s="608"/>
      <c r="E32" s="608"/>
      <c r="F32" s="608"/>
      <c r="G32" s="608"/>
      <c r="H32" s="608"/>
      <c r="I32" s="608"/>
      <c r="J32" s="608"/>
      <c r="K32" s="608"/>
      <c r="L32" s="608"/>
      <c r="M32" s="608"/>
      <c r="N32" s="608"/>
      <c r="O32" s="608"/>
      <c r="P32" s="608"/>
      <c r="Q32" s="608"/>
      <c r="R32" s="609"/>
      <c r="S32" s="174"/>
    </row>
    <row r="33" spans="1:19" ht="16.899999999999999" customHeight="1">
      <c r="A33" s="85"/>
      <c r="B33" s="607"/>
      <c r="C33" s="608"/>
      <c r="D33" s="608"/>
      <c r="E33" s="608"/>
      <c r="F33" s="608"/>
      <c r="G33" s="608"/>
      <c r="H33" s="608"/>
      <c r="I33" s="608"/>
      <c r="J33" s="608"/>
      <c r="K33" s="608"/>
      <c r="L33" s="608"/>
      <c r="M33" s="608"/>
      <c r="N33" s="608"/>
      <c r="O33" s="608"/>
      <c r="P33" s="608"/>
      <c r="Q33" s="608"/>
      <c r="R33" s="609"/>
      <c r="S33" s="174"/>
    </row>
    <row r="34" spans="1:19" s="80" customFormat="1" ht="16.899999999999999" customHeight="1">
      <c r="A34" s="83"/>
      <c r="B34" s="613"/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  <c r="N34" s="614"/>
      <c r="O34" s="614"/>
      <c r="P34" s="614"/>
      <c r="Q34" s="614"/>
      <c r="R34" s="615"/>
      <c r="S34" s="84"/>
    </row>
    <row r="35" spans="1:19" ht="16.899999999999999" customHeight="1">
      <c r="A35" s="77"/>
      <c r="B35" s="598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600"/>
      <c r="S35" s="82"/>
    </row>
    <row r="36" spans="1:19" ht="16.899999999999999" customHeight="1">
      <c r="A36" s="86"/>
      <c r="B36" s="616"/>
      <c r="C36" s="617"/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8"/>
      <c r="S36" s="174"/>
    </row>
    <row r="37" spans="1:19" s="80" customFormat="1" ht="16.899999999999999" customHeight="1">
      <c r="A37" s="83"/>
      <c r="B37" s="613"/>
      <c r="C37" s="614"/>
      <c r="D37" s="614"/>
      <c r="E37" s="614"/>
      <c r="F37" s="614"/>
      <c r="G37" s="614"/>
      <c r="H37" s="614"/>
      <c r="I37" s="614"/>
      <c r="J37" s="614"/>
      <c r="K37" s="614"/>
      <c r="L37" s="614"/>
      <c r="M37" s="614"/>
      <c r="N37" s="614"/>
      <c r="O37" s="614"/>
      <c r="P37" s="614"/>
      <c r="Q37" s="614"/>
      <c r="R37" s="615"/>
      <c r="S37" s="84"/>
    </row>
    <row r="38" spans="1:19" ht="16.899999999999999" customHeight="1">
      <c r="A38" s="77"/>
      <c r="B38" s="598"/>
      <c r="C38" s="599"/>
      <c r="D38" s="599"/>
      <c r="E38" s="599"/>
      <c r="F38" s="599"/>
      <c r="G38" s="599"/>
      <c r="H38" s="599"/>
      <c r="I38" s="599"/>
      <c r="J38" s="599"/>
      <c r="K38" s="599"/>
      <c r="L38" s="599"/>
      <c r="M38" s="599"/>
      <c r="N38" s="599"/>
      <c r="O38" s="599"/>
      <c r="P38" s="599"/>
      <c r="Q38" s="599"/>
      <c r="R38" s="600"/>
      <c r="S38" s="82"/>
    </row>
    <row r="39" spans="1:19" ht="16.899999999999999" customHeight="1">
      <c r="A39" s="77"/>
      <c r="B39" s="598"/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600"/>
      <c r="S39" s="82"/>
    </row>
    <row r="40" spans="1:19" ht="16.899999999999999" customHeight="1">
      <c r="A40" s="77"/>
      <c r="B40" s="598"/>
      <c r="C40" s="599"/>
      <c r="D40" s="599"/>
      <c r="E40" s="599"/>
      <c r="F40" s="599"/>
      <c r="G40" s="599"/>
      <c r="H40" s="599"/>
      <c r="I40" s="599"/>
      <c r="J40" s="599"/>
      <c r="K40" s="599"/>
      <c r="L40" s="599"/>
      <c r="M40" s="599"/>
      <c r="N40" s="599"/>
      <c r="O40" s="599"/>
      <c r="P40" s="599"/>
      <c r="Q40" s="599"/>
      <c r="R40" s="600"/>
      <c r="S40" s="82"/>
    </row>
    <row r="41" spans="1:19" ht="16.899999999999999" customHeight="1">
      <c r="A41" s="77"/>
      <c r="B41" s="598"/>
      <c r="C41" s="599"/>
      <c r="D41" s="599"/>
      <c r="E41" s="599"/>
      <c r="F41" s="599"/>
      <c r="G41" s="599"/>
      <c r="H41" s="599"/>
      <c r="I41" s="599"/>
      <c r="J41" s="599"/>
      <c r="K41" s="599"/>
      <c r="L41" s="599"/>
      <c r="M41" s="599"/>
      <c r="N41" s="599"/>
      <c r="O41" s="599"/>
      <c r="P41" s="599"/>
      <c r="Q41" s="599"/>
      <c r="R41" s="600"/>
      <c r="S41" s="82"/>
    </row>
    <row r="42" spans="1:19" ht="16.899999999999999" customHeight="1">
      <c r="A42" s="77"/>
      <c r="B42" s="598"/>
      <c r="C42" s="599"/>
      <c r="D42" s="599"/>
      <c r="E42" s="599"/>
      <c r="F42" s="599"/>
      <c r="G42" s="599"/>
      <c r="H42" s="599"/>
      <c r="I42" s="599"/>
      <c r="J42" s="599"/>
      <c r="K42" s="599"/>
      <c r="L42" s="599"/>
      <c r="M42" s="599"/>
      <c r="N42" s="599"/>
      <c r="O42" s="599"/>
      <c r="P42" s="599"/>
      <c r="Q42" s="599"/>
      <c r="R42" s="600"/>
      <c r="S42" s="82"/>
    </row>
    <row r="43" spans="1:19" ht="16.899999999999999" customHeight="1">
      <c r="A43" s="77"/>
      <c r="B43" s="598"/>
      <c r="C43" s="599"/>
      <c r="D43" s="599"/>
      <c r="E43" s="599"/>
      <c r="F43" s="599"/>
      <c r="G43" s="599"/>
      <c r="H43" s="599"/>
      <c r="I43" s="599"/>
      <c r="J43" s="599"/>
      <c r="K43" s="599"/>
      <c r="L43" s="599"/>
      <c r="M43" s="599"/>
      <c r="N43" s="599"/>
      <c r="O43" s="599"/>
      <c r="P43" s="599"/>
      <c r="Q43" s="599"/>
      <c r="R43" s="600"/>
      <c r="S43" s="82"/>
    </row>
    <row r="44" spans="1:19" ht="16.899999999999999" customHeight="1">
      <c r="A44" s="85"/>
      <c r="B44" s="607"/>
      <c r="C44" s="608"/>
      <c r="D44" s="608"/>
      <c r="E44" s="608"/>
      <c r="F44" s="608"/>
      <c r="G44" s="608"/>
      <c r="H44" s="608"/>
      <c r="I44" s="608"/>
      <c r="J44" s="608"/>
      <c r="K44" s="608"/>
      <c r="L44" s="608"/>
      <c r="M44" s="608"/>
      <c r="N44" s="608"/>
      <c r="O44" s="608"/>
      <c r="P44" s="608"/>
      <c r="Q44" s="608"/>
      <c r="R44" s="609"/>
      <c r="S44" s="174"/>
    </row>
    <row r="45" spans="1:19" ht="16.899999999999999" customHeight="1">
      <c r="A45" s="81"/>
      <c r="B45" s="610"/>
      <c r="C45" s="611"/>
      <c r="D45" s="611"/>
      <c r="E45" s="611"/>
      <c r="F45" s="611"/>
      <c r="G45" s="611"/>
      <c r="H45" s="611"/>
      <c r="I45" s="611"/>
      <c r="J45" s="611"/>
      <c r="K45" s="611"/>
      <c r="L45" s="611"/>
      <c r="M45" s="611"/>
      <c r="N45" s="611"/>
      <c r="O45" s="611"/>
      <c r="P45" s="611"/>
      <c r="Q45" s="611"/>
      <c r="R45" s="612"/>
      <c r="S45" s="82"/>
    </row>
    <row r="46" spans="1:19" ht="16.899999999999999" customHeight="1">
      <c r="A46" s="77"/>
      <c r="B46" s="598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600"/>
      <c r="S46" s="82"/>
    </row>
    <row r="47" spans="1:19" ht="16.899999999999999" customHeight="1">
      <c r="A47" s="77"/>
      <c r="B47" s="598"/>
      <c r="C47" s="599"/>
      <c r="D47" s="599"/>
      <c r="E47" s="599"/>
      <c r="F47" s="599"/>
      <c r="G47" s="599"/>
      <c r="H47" s="599"/>
      <c r="I47" s="599"/>
      <c r="J47" s="599"/>
      <c r="K47" s="599"/>
      <c r="L47" s="599"/>
      <c r="M47" s="599"/>
      <c r="N47" s="599"/>
      <c r="O47" s="599"/>
      <c r="P47" s="599"/>
      <c r="Q47" s="599"/>
      <c r="R47" s="600"/>
      <c r="S47" s="77"/>
    </row>
    <row r="48" spans="1:19" ht="16.899999999999999" customHeight="1">
      <c r="A48" s="107"/>
      <c r="B48" s="601"/>
      <c r="C48" s="602"/>
      <c r="D48" s="602"/>
      <c r="E48" s="602"/>
      <c r="F48" s="602"/>
      <c r="G48" s="602"/>
      <c r="H48" s="602"/>
      <c r="I48" s="602"/>
      <c r="J48" s="602"/>
      <c r="K48" s="602"/>
      <c r="L48" s="602"/>
      <c r="M48" s="602"/>
      <c r="N48" s="602"/>
      <c r="O48" s="602"/>
      <c r="P48" s="602"/>
      <c r="Q48" s="602"/>
      <c r="R48" s="603"/>
      <c r="S48" s="107"/>
    </row>
    <row r="49" spans="1:19" ht="16.899999999999999" customHeight="1">
      <c r="A49" s="107"/>
      <c r="B49" s="601"/>
      <c r="C49" s="602"/>
      <c r="D49" s="602"/>
      <c r="E49" s="602"/>
      <c r="F49" s="602"/>
      <c r="G49" s="602"/>
      <c r="H49" s="602"/>
      <c r="I49" s="602"/>
      <c r="J49" s="602"/>
      <c r="K49" s="602"/>
      <c r="L49" s="602"/>
      <c r="M49" s="602"/>
      <c r="N49" s="602"/>
      <c r="O49" s="602"/>
      <c r="P49" s="602"/>
      <c r="Q49" s="602"/>
      <c r="R49" s="603"/>
      <c r="S49" s="107"/>
    </row>
    <row r="50" spans="1:19" ht="16.899999999999999" customHeight="1">
      <c r="A50" s="107"/>
      <c r="B50" s="604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5"/>
      <c r="Q50" s="605"/>
      <c r="R50" s="606"/>
      <c r="S50" s="107"/>
    </row>
    <row r="51" spans="1:19" ht="16.899999999999999" customHeight="1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</row>
  </sheetData>
  <mergeCells count="52">
    <mergeCell ref="P3:Q3"/>
    <mergeCell ref="R3:S3"/>
    <mergeCell ref="A1:C2"/>
    <mergeCell ref="D1:I2"/>
    <mergeCell ref="J1:O2"/>
    <mergeCell ref="P1:Q1"/>
    <mergeCell ref="R1:S1"/>
    <mergeCell ref="P2:Q2"/>
    <mergeCell ref="R2:S2"/>
    <mergeCell ref="B8:R8"/>
    <mergeCell ref="B9:R9"/>
    <mergeCell ref="B10:R10"/>
    <mergeCell ref="B11:R11"/>
    <mergeCell ref="B12:R12"/>
    <mergeCell ref="B13:R13"/>
    <mergeCell ref="B14:R14"/>
    <mergeCell ref="B15:R15"/>
    <mergeCell ref="B16:R16"/>
    <mergeCell ref="B17:R17"/>
    <mergeCell ref="B18:R18"/>
    <mergeCell ref="B19:R19"/>
    <mergeCell ref="B20:R20"/>
    <mergeCell ref="B21:R21"/>
    <mergeCell ref="B22:R22"/>
    <mergeCell ref="B23:R23"/>
    <mergeCell ref="B24:R24"/>
    <mergeCell ref="B25:R25"/>
    <mergeCell ref="B26:R26"/>
    <mergeCell ref="B27:R27"/>
    <mergeCell ref="B28:R28"/>
    <mergeCell ref="B29:R29"/>
    <mergeCell ref="B30:R30"/>
    <mergeCell ref="B31:R31"/>
    <mergeCell ref="B32:R32"/>
    <mergeCell ref="B33:R33"/>
    <mergeCell ref="B34:R34"/>
    <mergeCell ref="B35:R35"/>
    <mergeCell ref="B36:R36"/>
    <mergeCell ref="B37:R37"/>
    <mergeCell ref="B38:R38"/>
    <mergeCell ref="B39:R39"/>
    <mergeCell ref="B40:R40"/>
    <mergeCell ref="B41:R41"/>
    <mergeCell ref="B42:R42"/>
    <mergeCell ref="B43:R43"/>
    <mergeCell ref="B49:R49"/>
    <mergeCell ref="B50:R50"/>
    <mergeCell ref="B44:R44"/>
    <mergeCell ref="B45:R45"/>
    <mergeCell ref="B46:R46"/>
    <mergeCell ref="B47:R47"/>
    <mergeCell ref="B48:R48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Feuil18"/>
  <dimension ref="A1:S52"/>
  <sheetViews>
    <sheetView zoomScaleNormal="100" workbookViewId="0">
      <selection activeCell="A4" sqref="A4"/>
    </sheetView>
  </sheetViews>
  <sheetFormatPr baseColWidth="10" defaultRowHeight="12.75"/>
  <cols>
    <col min="1" max="19" width="5.28515625" customWidth="1"/>
  </cols>
  <sheetData>
    <row r="1" spans="1:19" ht="13.15" customHeight="1">
      <c r="A1" s="270" t="str">
        <f>Coordonnées!A1</f>
        <v>Synthèse des Comptes</v>
      </c>
      <c r="B1" s="271"/>
      <c r="C1" s="271"/>
      <c r="D1" s="267" t="str">
        <f>Coordonnées!D1</f>
        <v>Administration communale de</v>
      </c>
      <c r="E1" s="267"/>
      <c r="F1" s="267"/>
      <c r="G1" s="267"/>
      <c r="H1" s="267"/>
      <c r="I1" s="267"/>
      <c r="J1" s="265" t="str">
        <f>Coordonnées!J1</f>
        <v>LA ROCHE EN ARDENNE</v>
      </c>
      <c r="K1" s="265"/>
      <c r="L1" s="265"/>
      <c r="M1" s="265"/>
      <c r="N1" s="265"/>
      <c r="O1" s="265"/>
      <c r="P1" s="290" t="str">
        <f>Coordonnées!P1</f>
        <v>Code INS</v>
      </c>
      <c r="Q1" s="291"/>
      <c r="R1" s="286">
        <f>Coordonnées!R1</f>
        <v>83031</v>
      </c>
      <c r="S1" s="287"/>
    </row>
    <row r="2" spans="1:19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tr">
        <f>Coordonnées!P2</f>
        <v>Exercice:</v>
      </c>
      <c r="Q2" s="293"/>
      <c r="R2" s="288">
        <f>Coordonnées!R2</f>
        <v>2021</v>
      </c>
      <c r="S2" s="289"/>
    </row>
    <row r="3" spans="1:19">
      <c r="A3" s="209" t="str">
        <f>Coordonnées!A3</f>
        <v>Modèle officiel généré par l'application eComptes © SPW Intérieur et Action Sociale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tr">
        <f>Coordonnées!P3</f>
        <v>Version:</v>
      </c>
      <c r="Q3" s="263"/>
      <c r="R3" s="294">
        <f>Coordonnées!R3</f>
        <v>1</v>
      </c>
      <c r="S3" s="295"/>
    </row>
    <row r="4" spans="1:19" ht="13.15" customHeight="1">
      <c r="A4" s="69"/>
      <c r="B4" s="69"/>
      <c r="C4" s="69"/>
      <c r="D4" s="69"/>
      <c r="E4" s="69"/>
      <c r="F4" s="69"/>
      <c r="G4" s="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6.149999999999999" customHeight="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49"/>
      <c r="S5" s="49"/>
    </row>
    <row r="6" spans="1:19" ht="16.149999999999999" customHeight="1">
      <c r="A6" s="29" t="s">
        <v>294</v>
      </c>
      <c r="B6" s="206"/>
      <c r="C6" s="206"/>
      <c r="D6" s="206"/>
      <c r="E6" s="206"/>
      <c r="F6" s="52"/>
      <c r="G6" s="68"/>
      <c r="H6" s="68"/>
      <c r="I6" s="3"/>
      <c r="J6" s="3"/>
      <c r="K6" s="3"/>
      <c r="L6" s="3"/>
      <c r="M6" s="203"/>
      <c r="N6" s="203"/>
      <c r="O6" s="203"/>
      <c r="P6" s="203"/>
      <c r="Q6" s="3"/>
      <c r="R6" s="3"/>
      <c r="S6" s="3"/>
    </row>
    <row r="7" spans="1:19" ht="16.899999999999999" customHeight="1">
      <c r="A7" s="30"/>
      <c r="B7" s="206"/>
      <c r="C7" s="206"/>
      <c r="D7" s="206"/>
      <c r="E7" s="206"/>
      <c r="F7" s="52"/>
      <c r="G7" s="52"/>
      <c r="H7" s="52"/>
      <c r="I7" s="203"/>
      <c r="J7" s="203"/>
      <c r="K7" s="203"/>
      <c r="L7" s="203"/>
      <c r="M7" s="203"/>
      <c r="N7" s="203"/>
      <c r="O7" s="203"/>
      <c r="P7" s="203"/>
      <c r="Q7" s="203"/>
      <c r="R7" s="3"/>
      <c r="S7" s="3"/>
    </row>
    <row r="8" spans="1:19" ht="16.899999999999999" customHeight="1">
      <c r="A8" s="207" t="s">
        <v>307</v>
      </c>
      <c r="B8" s="30"/>
      <c r="C8" s="208"/>
      <c r="D8" s="208"/>
      <c r="E8" s="208"/>
      <c r="F8" s="207" t="s">
        <v>308</v>
      </c>
      <c r="G8" s="208"/>
      <c r="H8" s="208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5"/>
    </row>
    <row r="9" spans="1:19" ht="49.9" customHeight="1">
      <c r="A9" s="623" t="s">
        <v>309</v>
      </c>
      <c r="B9" s="623"/>
      <c r="C9" s="623"/>
      <c r="D9" s="623"/>
      <c r="E9" s="623"/>
      <c r="F9" s="622" t="s">
        <v>310</v>
      </c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</row>
    <row r="10" spans="1:19" ht="49.9" customHeight="1">
      <c r="A10" s="623" t="s">
        <v>30</v>
      </c>
      <c r="B10" s="623"/>
      <c r="C10" s="623"/>
      <c r="D10" s="623"/>
      <c r="E10" s="623"/>
      <c r="F10" s="622" t="s">
        <v>311</v>
      </c>
      <c r="G10" s="622"/>
      <c r="H10" s="622"/>
      <c r="I10" s="622"/>
      <c r="J10" s="622"/>
      <c r="K10" s="622"/>
      <c r="L10" s="622"/>
      <c r="M10" s="622"/>
      <c r="N10" s="622"/>
      <c r="O10" s="622"/>
      <c r="P10" s="622"/>
      <c r="Q10" s="622"/>
      <c r="R10" s="622"/>
      <c r="S10" s="622"/>
    </row>
    <row r="11" spans="1:19" ht="49.9" customHeight="1">
      <c r="A11" s="623" t="s">
        <v>312</v>
      </c>
      <c r="B11" s="623"/>
      <c r="C11" s="623"/>
      <c r="D11" s="623"/>
      <c r="E11" s="623"/>
      <c r="F11" s="622" t="s">
        <v>313</v>
      </c>
      <c r="G11" s="622"/>
      <c r="H11" s="622"/>
      <c r="I11" s="622"/>
      <c r="J11" s="622"/>
      <c r="K11" s="622"/>
      <c r="L11" s="622"/>
      <c r="M11" s="622"/>
      <c r="N11" s="622"/>
      <c r="O11" s="622"/>
      <c r="P11" s="622"/>
      <c r="Q11" s="622"/>
      <c r="R11" s="622"/>
      <c r="S11" s="622"/>
    </row>
    <row r="12" spans="1:19" ht="49.9" customHeight="1">
      <c r="A12" s="623" t="s">
        <v>314</v>
      </c>
      <c r="B12" s="623"/>
      <c r="C12" s="623"/>
      <c r="D12" s="623"/>
      <c r="E12" s="623"/>
      <c r="F12" s="622" t="s">
        <v>334</v>
      </c>
      <c r="G12" s="622"/>
      <c r="H12" s="622"/>
      <c r="I12" s="622"/>
      <c r="J12" s="622"/>
      <c r="K12" s="622"/>
      <c r="L12" s="622"/>
      <c r="M12" s="622"/>
      <c r="N12" s="622"/>
      <c r="O12" s="622"/>
      <c r="P12" s="622"/>
      <c r="Q12" s="622"/>
      <c r="R12" s="622"/>
      <c r="S12" s="622"/>
    </row>
    <row r="13" spans="1:19" ht="49.9" customHeight="1">
      <c r="A13" s="623" t="s">
        <v>315</v>
      </c>
      <c r="B13" s="623"/>
      <c r="C13" s="623"/>
      <c r="D13" s="623"/>
      <c r="E13" s="623"/>
      <c r="F13" s="622" t="s">
        <v>316</v>
      </c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  <c r="S13" s="622"/>
    </row>
    <row r="14" spans="1:19" ht="49.9" customHeight="1">
      <c r="A14" s="623" t="s">
        <v>317</v>
      </c>
      <c r="B14" s="623"/>
      <c r="C14" s="623"/>
      <c r="D14" s="623"/>
      <c r="E14" s="623"/>
      <c r="F14" s="622" t="s">
        <v>335</v>
      </c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</row>
    <row r="15" spans="1:19" ht="52.15" customHeight="1">
      <c r="A15" s="623" t="s">
        <v>318</v>
      </c>
      <c r="B15" s="623"/>
      <c r="C15" s="623"/>
      <c r="D15" s="623"/>
      <c r="E15" s="623"/>
      <c r="F15" s="622" t="s">
        <v>319</v>
      </c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</row>
    <row r="16" spans="1:19" ht="49.9" customHeight="1">
      <c r="A16" s="624" t="s">
        <v>320</v>
      </c>
      <c r="B16" s="624"/>
      <c r="C16" s="624"/>
      <c r="D16" s="624"/>
      <c r="E16" s="624"/>
      <c r="F16" s="622" t="s">
        <v>321</v>
      </c>
      <c r="G16" s="622"/>
      <c r="H16" s="622"/>
      <c r="I16" s="622"/>
      <c r="J16" s="622"/>
      <c r="K16" s="622"/>
      <c r="L16" s="622"/>
      <c r="M16" s="622"/>
      <c r="N16" s="622"/>
      <c r="O16" s="622"/>
      <c r="P16" s="622"/>
      <c r="Q16" s="622"/>
      <c r="R16" s="622"/>
      <c r="S16" s="622"/>
    </row>
    <row r="17" spans="1:19" ht="49.9" customHeight="1">
      <c r="A17" s="623" t="s">
        <v>322</v>
      </c>
      <c r="B17" s="623"/>
      <c r="C17" s="623"/>
      <c r="D17" s="623"/>
      <c r="E17" s="623"/>
      <c r="F17" s="622" t="s">
        <v>336</v>
      </c>
      <c r="G17" s="622"/>
      <c r="H17" s="622"/>
      <c r="I17" s="622"/>
      <c r="J17" s="622"/>
      <c r="K17" s="622"/>
      <c r="L17" s="622"/>
      <c r="M17" s="622"/>
      <c r="N17" s="622"/>
      <c r="O17" s="622"/>
      <c r="P17" s="622"/>
      <c r="Q17" s="622"/>
      <c r="R17" s="622"/>
      <c r="S17" s="622"/>
    </row>
    <row r="18" spans="1:19" ht="49.9" customHeight="1">
      <c r="A18" s="623" t="s">
        <v>323</v>
      </c>
      <c r="B18" s="623"/>
      <c r="C18" s="623"/>
      <c r="D18" s="623"/>
      <c r="E18" s="623"/>
      <c r="F18" s="622" t="s">
        <v>324</v>
      </c>
      <c r="G18" s="622"/>
      <c r="H18" s="622"/>
      <c r="I18" s="622"/>
      <c r="J18" s="622"/>
      <c r="K18" s="622"/>
      <c r="L18" s="622"/>
      <c r="M18" s="622"/>
      <c r="N18" s="622"/>
      <c r="O18" s="622"/>
      <c r="P18" s="622"/>
      <c r="Q18" s="622"/>
      <c r="R18" s="622"/>
      <c r="S18" s="622"/>
    </row>
    <row r="19" spans="1:19" s="80" customFormat="1" ht="16.899999999999999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</row>
    <row r="20" spans="1:19" s="80" customFormat="1" ht="16.899999999999999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</row>
    <row r="21" spans="1:19" ht="16.899999999999999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82"/>
    </row>
    <row r="22" spans="1:19" ht="16.899999999999999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82"/>
    </row>
    <row r="23" spans="1:19" ht="16.899999999999999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82"/>
    </row>
    <row r="24" spans="1:19" ht="16.899999999999999" customHeight="1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82"/>
    </row>
    <row r="25" spans="1:19" ht="16.899999999999999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82"/>
    </row>
    <row r="26" spans="1:19" ht="16.899999999999999" customHeight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82"/>
    </row>
    <row r="27" spans="1:19" ht="16.899999999999999" customHeigh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174"/>
    </row>
    <row r="28" spans="1:19" ht="16.899999999999999" customHeight="1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82"/>
    </row>
    <row r="29" spans="1:19" ht="16.899999999999999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82"/>
    </row>
    <row r="30" spans="1:19" s="80" customFormat="1" ht="16.899999999999999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4"/>
    </row>
    <row r="31" spans="1:19" ht="16.899999999999999" customHeight="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82"/>
    </row>
    <row r="32" spans="1:19" ht="16.899999999999999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174"/>
    </row>
    <row r="33" spans="1:19" ht="16.899999999999999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74"/>
    </row>
    <row r="34" spans="1:19" s="80" customFormat="1" ht="16.899999999999999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4"/>
    </row>
    <row r="35" spans="1:19" ht="16.899999999999999" customHeight="1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82"/>
    </row>
    <row r="36" spans="1:19" ht="16.899999999999999" customHeight="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174"/>
    </row>
    <row r="37" spans="1:19" s="80" customFormat="1" ht="16.899999999999999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4"/>
    </row>
    <row r="38" spans="1:19" ht="16.899999999999999" customHeight="1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82"/>
    </row>
    <row r="39" spans="1:19" ht="16.899999999999999" customHeight="1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82"/>
    </row>
    <row r="40" spans="1:19" ht="16.899999999999999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82"/>
    </row>
    <row r="41" spans="1:19" ht="16.899999999999999" customHeight="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82"/>
    </row>
    <row r="42" spans="1:19" ht="16.899999999999999" customHeight="1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82"/>
    </row>
    <row r="43" spans="1:19" ht="16.899999999999999" customHeight="1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82"/>
    </row>
    <row r="44" spans="1:19" ht="16.899999999999999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174"/>
    </row>
    <row r="45" spans="1:19" ht="16.899999999999999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2"/>
    </row>
    <row r="46" spans="1:19" ht="16.899999999999999" customHeight="1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82"/>
    </row>
    <row r="47" spans="1:19" ht="16.899999999999999" customHeight="1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</row>
    <row r="48" spans="1:19" ht="16.899999999999999" customHeight="1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82"/>
    </row>
    <row r="49" spans="1:19" ht="16.899999999999999" customHeight="1">
      <c r="A49" s="107"/>
      <c r="B49" s="172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07"/>
    </row>
    <row r="50" spans="1:19" ht="16.899999999999999" customHeight="1">
      <c r="A50" s="107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07"/>
    </row>
    <row r="51" spans="1:19" ht="16.899999999999999" customHeight="1">
      <c r="A51" s="107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07"/>
    </row>
    <row r="52" spans="1:19" ht="16.899999999999999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</row>
  </sheetData>
  <mergeCells count="29">
    <mergeCell ref="R3:S3"/>
    <mergeCell ref="A1:C2"/>
    <mergeCell ref="D1:I2"/>
    <mergeCell ref="J1:O2"/>
    <mergeCell ref="P1:Q1"/>
    <mergeCell ref="R1:S1"/>
    <mergeCell ref="P2:Q2"/>
    <mergeCell ref="R2:S2"/>
    <mergeCell ref="A12:E12"/>
    <mergeCell ref="A13:E13"/>
    <mergeCell ref="A14:E14"/>
    <mergeCell ref="A15:E15"/>
    <mergeCell ref="P3:Q3"/>
    <mergeCell ref="F17:S17"/>
    <mergeCell ref="F18:S18"/>
    <mergeCell ref="A17:E17"/>
    <mergeCell ref="A18:E18"/>
    <mergeCell ref="F9:S9"/>
    <mergeCell ref="F10:S10"/>
    <mergeCell ref="F11:S11"/>
    <mergeCell ref="F12:S12"/>
    <mergeCell ref="F13:S13"/>
    <mergeCell ref="F14:S14"/>
    <mergeCell ref="F15:S15"/>
    <mergeCell ref="F16:S16"/>
    <mergeCell ref="A16:E16"/>
    <mergeCell ref="A9:E9"/>
    <mergeCell ref="A10:E10"/>
    <mergeCell ref="A11:E11"/>
  </mergeCells>
  <pageMargins left="0.3543307086614173" right="0.3543307086614173" top="0.3543307086614173" bottom="0.3543307086614173" header="0.11811023622047244" footer="0.11811023622047244"/>
  <pageSetup paperSize="9" scale="97" orientation="portrait" r:id="rId1"/>
  <headerFooter>
    <oddFooter>&amp;RPage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topLeftCell="A13"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V38"/>
  <sheetViews>
    <sheetView topLeftCell="A37" zoomScaleNormal="100" workbookViewId="0">
      <selection activeCell="W3" sqref="W3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>
      <c r="A1" s="270" t="s">
        <v>295</v>
      </c>
      <c r="B1" s="271"/>
      <c r="C1" s="271"/>
      <c r="D1" s="267" t="s">
        <v>341</v>
      </c>
      <c r="E1" s="267"/>
      <c r="F1" s="267"/>
      <c r="G1" s="267"/>
      <c r="H1" s="267"/>
      <c r="I1" s="267"/>
      <c r="J1" s="264" t="s">
        <v>342</v>
      </c>
      <c r="K1" s="265"/>
      <c r="L1" s="265"/>
      <c r="M1" s="265"/>
      <c r="N1" s="265"/>
      <c r="O1" s="265"/>
      <c r="P1" s="290" t="s">
        <v>12</v>
      </c>
      <c r="Q1" s="291"/>
      <c r="R1" s="286">
        <v>83031</v>
      </c>
      <c r="S1" s="287"/>
    </row>
    <row r="2" spans="1:22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">
        <v>1</v>
      </c>
      <c r="Q2" s="293"/>
      <c r="R2" s="288">
        <f>N27</f>
        <v>2021</v>
      </c>
      <c r="S2" s="289"/>
    </row>
    <row r="3" spans="1:22">
      <c r="A3" s="209" t="s">
        <v>340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">
        <v>33</v>
      </c>
      <c r="Q3" s="263"/>
      <c r="R3" s="294">
        <v>1</v>
      </c>
      <c r="S3" s="295"/>
    </row>
    <row r="4" spans="1:22" ht="13.9" customHeight="1" thickBot="1">
      <c r="A4" s="209"/>
      <c r="B4" s="31"/>
      <c r="C4" s="31"/>
      <c r="D4" s="31"/>
      <c r="E4" s="31"/>
      <c r="F4" s="60"/>
      <c r="G4" s="60"/>
      <c r="H4" s="59"/>
      <c r="I4" s="59"/>
      <c r="J4" s="60"/>
      <c r="K4" s="60"/>
      <c r="L4" s="60"/>
      <c r="M4" s="60"/>
      <c r="N4" s="59"/>
      <c r="O4" s="59"/>
      <c r="P4" s="224"/>
      <c r="Q4" s="224"/>
      <c r="R4" s="225"/>
      <c r="S4" s="225"/>
    </row>
    <row r="5" spans="1:22" ht="13.9" customHeight="1" thickTop="1">
      <c r="A5" s="228"/>
      <c r="B5" s="229"/>
      <c r="C5" s="229"/>
      <c r="D5" s="229"/>
      <c r="E5" s="229"/>
      <c r="F5" s="230"/>
      <c r="G5" s="230"/>
      <c r="H5" s="229"/>
      <c r="I5" s="229"/>
      <c r="J5" s="230"/>
      <c r="K5" s="230"/>
      <c r="L5" s="230"/>
      <c r="M5" s="230"/>
      <c r="N5" s="229"/>
      <c r="O5" s="229"/>
      <c r="P5" s="231"/>
      <c r="Q5" s="231"/>
      <c r="R5" s="232"/>
      <c r="S5" s="233"/>
    </row>
    <row r="6" spans="1:22" ht="13.9" customHeight="1">
      <c r="A6" s="234"/>
      <c r="B6" s="235"/>
      <c r="C6" s="235"/>
      <c r="D6" s="235"/>
      <c r="E6" s="235"/>
      <c r="F6" s="236"/>
      <c r="G6" s="236"/>
      <c r="H6" s="235"/>
      <c r="I6" s="235"/>
      <c r="J6" s="236"/>
      <c r="K6" s="236"/>
      <c r="L6" s="236"/>
      <c r="M6" s="236"/>
      <c r="N6" s="235"/>
      <c r="O6" s="235"/>
      <c r="P6" s="237"/>
      <c r="Q6" s="237"/>
      <c r="R6" s="238"/>
      <c r="S6" s="239"/>
    </row>
    <row r="7" spans="1:22" ht="13.9" customHeight="1">
      <c r="A7" s="234"/>
      <c r="B7" s="235"/>
      <c r="C7" s="235"/>
      <c r="D7" s="235"/>
      <c r="E7" s="253" t="s">
        <v>339</v>
      </c>
      <c r="F7" s="254"/>
      <c r="G7" s="254"/>
      <c r="H7" s="254"/>
      <c r="I7" s="254"/>
      <c r="J7" s="254"/>
      <c r="K7" s="254"/>
      <c r="L7" s="254"/>
      <c r="M7" s="254"/>
      <c r="N7" s="254"/>
      <c r="O7" s="255"/>
      <c r="P7" s="237"/>
      <c r="Q7" s="237"/>
      <c r="R7" s="238"/>
      <c r="S7" s="239"/>
    </row>
    <row r="8" spans="1:22" ht="13.9" customHeight="1">
      <c r="A8" s="234"/>
      <c r="B8" s="235"/>
      <c r="C8" s="235"/>
      <c r="D8" s="235"/>
      <c r="E8" s="256"/>
      <c r="F8" s="257"/>
      <c r="G8" s="257"/>
      <c r="H8" s="257"/>
      <c r="I8" s="257"/>
      <c r="J8" s="257"/>
      <c r="K8" s="257"/>
      <c r="L8" s="257"/>
      <c r="M8" s="257"/>
      <c r="N8" s="257"/>
      <c r="O8" s="258"/>
      <c r="P8" s="237"/>
      <c r="Q8" s="237"/>
      <c r="R8" s="238"/>
      <c r="S8" s="239"/>
      <c r="V8" s="226"/>
    </row>
    <row r="9" spans="1:22" ht="13.9" customHeight="1">
      <c r="A9" s="234"/>
      <c r="B9" s="235"/>
      <c r="C9" s="235"/>
      <c r="D9" s="235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8"/>
      <c r="P9" s="237"/>
      <c r="Q9" s="237"/>
      <c r="R9" s="238"/>
      <c r="S9" s="239"/>
    </row>
    <row r="10" spans="1:22" ht="13.9" customHeight="1">
      <c r="A10" s="234"/>
      <c r="B10" s="235"/>
      <c r="C10" s="235"/>
      <c r="D10" s="235"/>
      <c r="E10" s="259"/>
      <c r="F10" s="260"/>
      <c r="G10" s="260"/>
      <c r="H10" s="260"/>
      <c r="I10" s="260"/>
      <c r="J10" s="260"/>
      <c r="K10" s="260"/>
      <c r="L10" s="260"/>
      <c r="M10" s="260"/>
      <c r="N10" s="260"/>
      <c r="O10" s="261"/>
      <c r="P10" s="237"/>
      <c r="Q10" s="237"/>
      <c r="R10" s="238"/>
      <c r="S10" s="239"/>
    </row>
    <row r="11" spans="1:22" ht="13.9" customHeight="1">
      <c r="A11" s="234"/>
      <c r="B11" s="235"/>
      <c r="C11" s="235"/>
      <c r="D11" s="235"/>
      <c r="E11" s="274" t="s">
        <v>338</v>
      </c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37"/>
      <c r="Q11" s="237"/>
      <c r="R11" s="238"/>
      <c r="S11" s="239"/>
      <c r="U11" s="227"/>
    </row>
    <row r="12" spans="1:22" ht="13.9" customHeight="1">
      <c r="A12" s="234"/>
      <c r="B12" s="235"/>
      <c r="C12" s="235"/>
      <c r="D12" s="235"/>
      <c r="E12" s="235"/>
      <c r="F12" s="236"/>
      <c r="G12" s="236"/>
      <c r="H12" s="235"/>
      <c r="I12" s="235"/>
      <c r="J12" s="236"/>
      <c r="K12" s="236"/>
      <c r="L12" s="236"/>
      <c r="M12" s="236"/>
      <c r="N12" s="235"/>
      <c r="O12" s="235"/>
      <c r="P12" s="237"/>
      <c r="Q12" s="237"/>
      <c r="R12" s="238"/>
      <c r="S12" s="239"/>
    </row>
    <row r="13" spans="1:22" ht="13.9" customHeight="1">
      <c r="A13" s="234"/>
      <c r="B13" s="235"/>
      <c r="C13" s="235"/>
      <c r="D13" s="235"/>
      <c r="E13" s="235"/>
      <c r="F13" s="236"/>
      <c r="G13" s="236"/>
      <c r="H13" s="235"/>
      <c r="I13" s="235"/>
      <c r="J13" s="236"/>
      <c r="K13" s="236"/>
      <c r="L13" s="236"/>
      <c r="M13" s="236"/>
      <c r="N13" s="235"/>
      <c r="O13" s="235"/>
      <c r="P13" s="237"/>
      <c r="Q13" s="237"/>
      <c r="R13" s="238"/>
      <c r="S13" s="239"/>
    </row>
    <row r="14" spans="1:22" ht="13.9" customHeight="1" thickBot="1">
      <c r="A14" s="240"/>
      <c r="B14" s="241"/>
      <c r="C14" s="241"/>
      <c r="D14" s="241"/>
      <c r="E14" s="241"/>
      <c r="F14" s="242"/>
      <c r="G14" s="242"/>
      <c r="H14" s="241"/>
      <c r="I14" s="241"/>
      <c r="J14" s="242"/>
      <c r="K14" s="242"/>
      <c r="L14" s="242"/>
      <c r="M14" s="242"/>
      <c r="N14" s="241"/>
      <c r="O14" s="241"/>
      <c r="P14" s="243"/>
      <c r="Q14" s="243"/>
      <c r="R14" s="244"/>
      <c r="S14" s="245"/>
    </row>
    <row r="15" spans="1:22" ht="13.9" customHeight="1" thickTop="1">
      <c r="A15" s="307"/>
      <c r="B15" s="307"/>
      <c r="C15" s="307"/>
      <c r="D15" s="307"/>
      <c r="E15" s="307"/>
      <c r="F15" s="307"/>
      <c r="G15" s="307"/>
    </row>
    <row r="16" spans="1:22" ht="13.15" customHeight="1">
      <c r="A16" s="58"/>
      <c r="B16" s="57"/>
      <c r="C16" s="57"/>
      <c r="D16" s="57"/>
      <c r="E16" s="57"/>
      <c r="F16" s="57"/>
      <c r="G16" s="57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"/>
    </row>
    <row r="17" spans="1:19" ht="16.149999999999999" customHeight="1">
      <c r="A17" s="305" t="s">
        <v>18</v>
      </c>
      <c r="B17" s="306"/>
      <c r="C17" s="306"/>
      <c r="D17" s="306"/>
      <c r="E17" s="306"/>
      <c r="F17" s="306"/>
      <c r="G17" s="306"/>
      <c r="H17" s="299" t="s">
        <v>342</v>
      </c>
      <c r="I17" s="300"/>
      <c r="J17" s="300"/>
      <c r="K17" s="300"/>
      <c r="L17" s="300"/>
      <c r="M17" s="300"/>
      <c r="N17" s="300"/>
      <c r="O17" s="300"/>
      <c r="P17" s="300"/>
      <c r="Q17" s="300"/>
      <c r="R17" s="2"/>
      <c r="S17" s="7"/>
    </row>
    <row r="18" spans="1:19" ht="16.149999999999999" customHeight="1">
      <c r="A18" s="51"/>
      <c r="B18" s="56"/>
      <c r="C18" s="52"/>
      <c r="D18" s="52"/>
      <c r="E18" s="52"/>
      <c r="F18" s="52"/>
      <c r="G18" s="2"/>
      <c r="H18" s="2"/>
      <c r="I18" s="2"/>
      <c r="J18" s="2"/>
      <c r="K18" s="2"/>
      <c r="L18" s="2"/>
      <c r="M18" s="52"/>
      <c r="N18" s="52"/>
      <c r="O18" s="52"/>
      <c r="P18" s="52"/>
      <c r="Q18" s="2"/>
      <c r="R18" s="2"/>
      <c r="S18" s="7"/>
    </row>
    <row r="19" spans="1:19" ht="16.149999999999999" customHeight="1">
      <c r="A19" s="305" t="s">
        <v>4</v>
      </c>
      <c r="B19" s="306"/>
      <c r="C19" s="306"/>
      <c r="D19" s="306"/>
      <c r="E19" s="306"/>
      <c r="F19" s="306"/>
      <c r="G19" s="306"/>
      <c r="H19" s="301" t="s">
        <v>343</v>
      </c>
      <c r="I19" s="302"/>
      <c r="J19" s="302"/>
      <c r="K19" s="302"/>
      <c r="L19" s="302"/>
      <c r="M19" s="302"/>
      <c r="N19" s="302"/>
      <c r="O19" s="302"/>
      <c r="P19" s="302"/>
      <c r="Q19" s="303"/>
      <c r="R19" s="2"/>
      <c r="S19" s="7"/>
    </row>
    <row r="20" spans="1:19" ht="16.149999999999999" customHeight="1">
      <c r="A20" s="53"/>
      <c r="B20" s="2"/>
      <c r="C20" s="2"/>
      <c r="D20" s="2"/>
      <c r="E20" s="2"/>
      <c r="F20" s="2"/>
      <c r="G20" s="2"/>
      <c r="H20" s="275" t="s">
        <v>344</v>
      </c>
      <c r="I20" s="276"/>
      <c r="J20" s="276"/>
      <c r="K20" s="276"/>
      <c r="L20" s="276"/>
      <c r="M20" s="276"/>
      <c r="N20" s="276"/>
      <c r="O20" s="276"/>
      <c r="P20" s="276"/>
      <c r="Q20" s="277"/>
      <c r="R20" s="2"/>
      <c r="S20" s="7"/>
    </row>
    <row r="21" spans="1:19" ht="16.149999999999999" customHeight="1">
      <c r="A21" s="53"/>
      <c r="B21" s="2"/>
      <c r="C21" s="2"/>
      <c r="D21" s="2"/>
      <c r="E21" s="2"/>
      <c r="F21" s="2"/>
      <c r="G21" s="52"/>
      <c r="H21" s="296" t="s">
        <v>345</v>
      </c>
      <c r="I21" s="297"/>
      <c r="J21" s="297"/>
      <c r="K21" s="297"/>
      <c r="L21" s="297"/>
      <c r="M21" s="297"/>
      <c r="N21" s="297"/>
      <c r="O21" s="297"/>
      <c r="P21" s="297"/>
      <c r="Q21" s="298"/>
      <c r="R21" s="2"/>
      <c r="S21" s="7"/>
    </row>
    <row r="22" spans="1:19" ht="16.149999999999999" customHeight="1">
      <c r="A22" s="53"/>
      <c r="B22" s="2"/>
      <c r="C22" s="2"/>
      <c r="D22" s="2"/>
      <c r="E22" s="2"/>
      <c r="F22" s="2"/>
      <c r="G22" s="52"/>
      <c r="H22" s="52"/>
      <c r="I22" s="52"/>
      <c r="J22" s="52"/>
      <c r="K22" s="52"/>
      <c r="L22" s="2"/>
      <c r="M22" s="2"/>
      <c r="N22" s="2"/>
      <c r="O22" s="2"/>
      <c r="P22" s="2"/>
      <c r="Q22" s="63"/>
      <c r="R22" s="64"/>
      <c r="S22" s="7"/>
    </row>
    <row r="23" spans="1:19" ht="16.149999999999999" customHeight="1">
      <c r="A23" s="248" t="s">
        <v>337</v>
      </c>
      <c r="B23" s="249"/>
      <c r="C23" s="249"/>
      <c r="D23" s="249"/>
      <c r="E23" s="249"/>
      <c r="F23" s="249"/>
      <c r="G23" s="249"/>
      <c r="H23" s="250" t="s">
        <v>346</v>
      </c>
      <c r="I23" s="251"/>
      <c r="J23" s="252"/>
      <c r="K23" s="52"/>
      <c r="L23" s="2"/>
      <c r="M23" s="2"/>
      <c r="N23" s="2"/>
      <c r="O23" s="2"/>
      <c r="P23" s="2"/>
      <c r="Q23" s="63"/>
      <c r="R23" s="64"/>
      <c r="S23" s="7"/>
    </row>
    <row r="24" spans="1:19" ht="16.149999999999999" customHeight="1">
      <c r="A24" s="53"/>
      <c r="B24" s="65"/>
      <c r="C24" s="65"/>
      <c r="D24" s="65"/>
      <c r="E24" s="65"/>
      <c r="F24" s="2"/>
      <c r="G24" s="52"/>
      <c r="H24" s="52"/>
      <c r="I24" s="52"/>
      <c r="J24" s="52"/>
      <c r="K24" s="52"/>
      <c r="L24" s="2"/>
      <c r="M24" s="2"/>
      <c r="N24" s="2"/>
      <c r="O24" s="2"/>
      <c r="P24" s="2"/>
      <c r="Q24" s="63"/>
      <c r="R24" s="64"/>
      <c r="S24" s="7"/>
    </row>
    <row r="25" spans="1:19" ht="16.149999999999999" customHeight="1">
      <c r="A25" s="305" t="s">
        <v>39</v>
      </c>
      <c r="B25" s="306"/>
      <c r="C25" s="306"/>
      <c r="D25" s="306"/>
      <c r="E25" s="306"/>
      <c r="F25" s="306"/>
      <c r="G25" s="313"/>
      <c r="H25" s="250"/>
      <c r="I25" s="251"/>
      <c r="J25" s="252"/>
      <c r="K25" s="52"/>
      <c r="L25" s="2"/>
      <c r="M25" s="2"/>
      <c r="N25" s="2"/>
      <c r="O25" s="2"/>
      <c r="P25" s="2"/>
      <c r="Q25" s="63"/>
      <c r="R25" s="64"/>
      <c r="S25" s="7"/>
    </row>
    <row r="26" spans="1:19" ht="16.149999999999999" customHeight="1">
      <c r="A26" s="53"/>
      <c r="B26" s="2"/>
      <c r="C26" s="2"/>
      <c r="D26" s="2"/>
      <c r="E26" s="2"/>
      <c r="F26" s="2"/>
      <c r="G26" s="54"/>
      <c r="H26" s="52"/>
      <c r="I26" s="52"/>
      <c r="J26" s="52"/>
      <c r="K26" s="52"/>
      <c r="L26" s="2"/>
      <c r="M26" s="2"/>
      <c r="N26" s="2"/>
      <c r="O26" s="2"/>
      <c r="P26" s="2"/>
      <c r="Q26" s="2"/>
      <c r="R26" s="2"/>
      <c r="S26" s="7"/>
    </row>
    <row r="27" spans="1:19" ht="16.899999999999999" customHeight="1">
      <c r="A27" s="305" t="s">
        <v>300</v>
      </c>
      <c r="B27" s="306"/>
      <c r="C27" s="306"/>
      <c r="D27" s="306"/>
      <c r="E27" s="306"/>
      <c r="F27" s="306"/>
      <c r="G27" s="306"/>
      <c r="H27" s="283" t="s">
        <v>347</v>
      </c>
      <c r="I27" s="284"/>
      <c r="J27" s="285"/>
      <c r="K27" s="175"/>
      <c r="L27" s="175" t="s">
        <v>1</v>
      </c>
      <c r="M27" s="175"/>
      <c r="N27" s="185">
        <v>2021</v>
      </c>
      <c r="O27" s="175"/>
      <c r="P27" s="175"/>
      <c r="Q27" s="175"/>
      <c r="R27" s="2"/>
      <c r="S27" s="7"/>
    </row>
    <row r="28" spans="1:19" ht="16.899999999999999" customHeight="1">
      <c r="A28" s="53"/>
      <c r="B28" s="2"/>
      <c r="C28" s="2"/>
      <c r="D28" s="2"/>
      <c r="E28" s="2"/>
      <c r="F28" s="2"/>
      <c r="G28" s="54"/>
      <c r="H28" s="52"/>
      <c r="I28" s="52"/>
      <c r="J28" s="52"/>
      <c r="K28" s="52"/>
      <c r="L28" s="2"/>
      <c r="M28" s="2"/>
      <c r="N28" s="2"/>
      <c r="O28" s="2"/>
      <c r="P28" s="2"/>
      <c r="Q28" s="2"/>
      <c r="R28" s="2"/>
      <c r="S28" s="7"/>
    </row>
    <row r="29" spans="1:19" ht="16.899999999999999" customHeight="1">
      <c r="A29" s="308" t="s">
        <v>36</v>
      </c>
      <c r="B29" s="309"/>
      <c r="C29" s="309"/>
      <c r="D29" s="309"/>
      <c r="E29" s="309"/>
      <c r="F29" s="309"/>
      <c r="G29" s="309"/>
      <c r="H29" s="279" t="s">
        <v>348</v>
      </c>
      <c r="I29" s="280"/>
      <c r="J29" s="280"/>
      <c r="K29" s="280"/>
      <c r="L29" s="280"/>
      <c r="M29" s="280"/>
      <c r="N29" s="280"/>
      <c r="O29" s="280"/>
      <c r="P29" s="280"/>
      <c r="Q29" s="280"/>
      <c r="R29" s="67"/>
      <c r="S29" s="12"/>
    </row>
    <row r="30" spans="1:19" ht="16.899999999999999" customHeight="1">
      <c r="A30" s="305" t="s">
        <v>5</v>
      </c>
      <c r="B30" s="306"/>
      <c r="C30" s="306"/>
      <c r="D30" s="306"/>
      <c r="E30" s="306"/>
      <c r="F30" s="306"/>
      <c r="G30" s="306"/>
      <c r="H30" s="278" t="s">
        <v>349</v>
      </c>
      <c r="I30" s="304"/>
      <c r="J30" s="304"/>
      <c r="K30" s="304"/>
      <c r="L30" s="304"/>
      <c r="M30" s="304"/>
      <c r="N30" s="304"/>
      <c r="O30" s="304"/>
      <c r="P30" s="304"/>
      <c r="Q30" s="304"/>
      <c r="R30" s="2"/>
      <c r="S30" s="7"/>
    </row>
    <row r="31" spans="1:19" ht="16.899999999999999" customHeight="1">
      <c r="A31" s="305" t="s">
        <v>6</v>
      </c>
      <c r="B31" s="306"/>
      <c r="C31" s="306"/>
      <c r="D31" s="306"/>
      <c r="E31" s="306"/>
      <c r="F31" s="306"/>
      <c r="G31" s="306"/>
      <c r="H31" s="281" t="s">
        <v>350</v>
      </c>
      <c r="I31" s="282"/>
      <c r="J31" s="282"/>
      <c r="K31" s="282"/>
      <c r="L31" s="282"/>
      <c r="M31" s="282"/>
      <c r="N31" s="282"/>
      <c r="O31" s="282"/>
      <c r="P31" s="282"/>
      <c r="Q31" s="282"/>
      <c r="R31" s="2"/>
      <c r="S31" s="7"/>
    </row>
    <row r="32" spans="1:19" ht="16.899999999999999" customHeight="1">
      <c r="A32" s="305" t="s">
        <v>7</v>
      </c>
      <c r="B32" s="306"/>
      <c r="C32" s="306"/>
      <c r="D32" s="306"/>
      <c r="E32" s="306"/>
      <c r="F32" s="306"/>
      <c r="G32" s="306"/>
      <c r="H32" s="278" t="s">
        <v>351</v>
      </c>
      <c r="I32" s="276"/>
      <c r="J32" s="276"/>
      <c r="K32" s="276"/>
      <c r="L32" s="276"/>
      <c r="M32" s="276"/>
      <c r="N32" s="276"/>
      <c r="O32" s="276"/>
      <c r="P32" s="276"/>
      <c r="Q32" s="276"/>
      <c r="R32" s="2"/>
      <c r="S32" s="7"/>
    </row>
    <row r="33" spans="1:19" ht="16.899999999999999" customHeight="1">
      <c r="A33" s="53"/>
      <c r="B33" s="2"/>
      <c r="C33" s="2"/>
      <c r="D33" s="2"/>
      <c r="E33" s="2"/>
      <c r="F33" s="2"/>
      <c r="G33" s="2"/>
      <c r="H33" s="2"/>
      <c r="I33" s="54"/>
      <c r="J33" s="52"/>
      <c r="K33" s="52"/>
      <c r="L33" s="52"/>
      <c r="M33" s="52"/>
      <c r="N33" s="2"/>
      <c r="O33" s="2"/>
      <c r="P33" s="2"/>
      <c r="Q33" s="2"/>
      <c r="R33" s="2"/>
      <c r="S33" s="7"/>
    </row>
    <row r="34" spans="1:19" ht="16.899999999999999" customHeight="1">
      <c r="A34" s="308" t="s">
        <v>37</v>
      </c>
      <c r="B34" s="309"/>
      <c r="C34" s="309"/>
      <c r="D34" s="309"/>
      <c r="E34" s="309"/>
      <c r="F34" s="309"/>
      <c r="G34" s="309"/>
      <c r="H34" s="246" t="s">
        <v>352</v>
      </c>
      <c r="I34" s="55"/>
      <c r="J34" s="66"/>
      <c r="K34" s="55"/>
      <c r="L34" s="55"/>
      <c r="M34" s="55"/>
      <c r="N34" s="55"/>
      <c r="O34" s="55"/>
      <c r="P34" s="55"/>
      <c r="Q34" s="55"/>
      <c r="R34" s="67"/>
      <c r="S34" s="12"/>
    </row>
    <row r="35" spans="1:19" ht="16.899999999999999" customHeight="1">
      <c r="A35" s="311" t="s">
        <v>5</v>
      </c>
      <c r="B35" s="312"/>
      <c r="C35" s="312"/>
      <c r="D35" s="312"/>
      <c r="E35" s="312"/>
      <c r="F35" s="312"/>
      <c r="G35" s="312"/>
      <c r="H35" s="310" t="s">
        <v>353</v>
      </c>
      <c r="I35" s="302"/>
      <c r="J35" s="302"/>
      <c r="K35" s="302"/>
      <c r="L35" s="302"/>
      <c r="M35" s="302"/>
      <c r="N35" s="302"/>
      <c r="O35" s="302"/>
      <c r="P35" s="302"/>
      <c r="Q35" s="302"/>
      <c r="R35" s="62"/>
      <c r="S35" s="6"/>
    </row>
    <row r="36" spans="1:19" ht="16.899999999999999" customHeight="1">
      <c r="A36" s="305" t="s">
        <v>6</v>
      </c>
      <c r="B36" s="306"/>
      <c r="C36" s="306"/>
      <c r="D36" s="306"/>
      <c r="E36" s="306"/>
      <c r="F36" s="306"/>
      <c r="G36" s="306"/>
      <c r="H36" s="281" t="s">
        <v>350</v>
      </c>
      <c r="I36" s="282"/>
      <c r="J36" s="282"/>
      <c r="K36" s="282"/>
      <c r="L36" s="282"/>
      <c r="M36" s="282"/>
      <c r="N36" s="282"/>
      <c r="O36" s="282"/>
      <c r="P36" s="282"/>
      <c r="Q36" s="282"/>
      <c r="R36" s="2"/>
      <c r="S36" s="7"/>
    </row>
    <row r="37" spans="1:19" ht="16.899999999999999" customHeight="1">
      <c r="A37" s="305" t="s">
        <v>7</v>
      </c>
      <c r="B37" s="306"/>
      <c r="C37" s="306"/>
      <c r="D37" s="306"/>
      <c r="E37" s="306"/>
      <c r="F37" s="306"/>
      <c r="G37" s="306"/>
      <c r="H37" s="278" t="s">
        <v>354</v>
      </c>
      <c r="I37" s="276"/>
      <c r="J37" s="276"/>
      <c r="K37" s="276"/>
      <c r="L37" s="276"/>
      <c r="M37" s="276"/>
      <c r="N37" s="276"/>
      <c r="O37" s="276"/>
      <c r="P37" s="276"/>
      <c r="Q37" s="276"/>
      <c r="R37" s="2"/>
      <c r="S37" s="7"/>
    </row>
    <row r="38" spans="1:19" ht="13.15" customHeight="1">
      <c r="A38" s="181"/>
      <c r="B38" s="4"/>
      <c r="C38" s="4"/>
      <c r="D38" s="4"/>
      <c r="E38" s="4"/>
      <c r="F38" s="4"/>
      <c r="G38" s="182"/>
      <c r="H38" s="183"/>
      <c r="I38" s="183"/>
      <c r="J38" s="183"/>
      <c r="K38" s="183"/>
      <c r="L38" s="4"/>
      <c r="M38" s="4"/>
      <c r="N38" s="4"/>
      <c r="O38" s="4"/>
      <c r="P38" s="4"/>
      <c r="Q38" s="4"/>
      <c r="R38" s="4"/>
      <c r="S38" s="8"/>
    </row>
  </sheetData>
  <mergeCells count="39">
    <mergeCell ref="A27:G27"/>
    <mergeCell ref="A19:G19"/>
    <mergeCell ref="A17:G17"/>
    <mergeCell ref="A15:G15"/>
    <mergeCell ref="H37:Q37"/>
    <mergeCell ref="A29:G29"/>
    <mergeCell ref="A30:G30"/>
    <mergeCell ref="A31:G31"/>
    <mergeCell ref="A32:G32"/>
    <mergeCell ref="A34:G34"/>
    <mergeCell ref="A37:G37"/>
    <mergeCell ref="H35:Q35"/>
    <mergeCell ref="A36:G36"/>
    <mergeCell ref="H36:Q36"/>
    <mergeCell ref="A35:G35"/>
    <mergeCell ref="A25:G25"/>
    <mergeCell ref="H32:Q32"/>
    <mergeCell ref="H29:Q29"/>
    <mergeCell ref="H31:Q31"/>
    <mergeCell ref="H27:J27"/>
    <mergeCell ref="R1:S1"/>
    <mergeCell ref="R2:S2"/>
    <mergeCell ref="P1:Q1"/>
    <mergeCell ref="P2:Q2"/>
    <mergeCell ref="R3:S3"/>
    <mergeCell ref="H25:J25"/>
    <mergeCell ref="H21:Q21"/>
    <mergeCell ref="H17:Q17"/>
    <mergeCell ref="H19:Q19"/>
    <mergeCell ref="H30:Q30"/>
    <mergeCell ref="A23:G23"/>
    <mergeCell ref="H23:J23"/>
    <mergeCell ref="E7:O10"/>
    <mergeCell ref="P3:Q3"/>
    <mergeCell ref="J1:O2"/>
    <mergeCell ref="D1:I2"/>
    <mergeCell ref="A1:C2"/>
    <mergeCell ref="E11:O11"/>
    <mergeCell ref="H20:Q20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4"/>
  <dimension ref="A1:W41"/>
  <sheetViews>
    <sheetView topLeftCell="A16" zoomScaleNormal="100" zoomScalePageLayoutView="7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3">
      <c r="A1" s="270" t="str">
        <f>Coordonnées!A1</f>
        <v>Synthèse des Comptes</v>
      </c>
      <c r="B1" s="271"/>
      <c r="C1" s="271"/>
      <c r="D1" s="267" t="str">
        <f>Coordonnées!D1</f>
        <v>Administration communale de</v>
      </c>
      <c r="E1" s="267"/>
      <c r="F1" s="267"/>
      <c r="G1" s="267"/>
      <c r="H1" s="267"/>
      <c r="I1" s="267"/>
      <c r="J1" s="265" t="str">
        <f>Coordonnées!J1</f>
        <v>LA ROCHE EN ARDENNE</v>
      </c>
      <c r="K1" s="265"/>
      <c r="L1" s="265"/>
      <c r="M1" s="265"/>
      <c r="N1" s="265"/>
      <c r="O1" s="265"/>
      <c r="P1" s="290" t="str">
        <f>Coordonnées!P1</f>
        <v>Code INS</v>
      </c>
      <c r="Q1" s="291"/>
      <c r="R1" s="286">
        <f>Coordonnées!R1</f>
        <v>83031</v>
      </c>
      <c r="S1" s="287"/>
    </row>
    <row r="2" spans="1:23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tr">
        <f>Coordonnées!P2</f>
        <v>Exercice:</v>
      </c>
      <c r="Q2" s="293"/>
      <c r="R2" s="288">
        <f>Coordonnées!R2</f>
        <v>2021</v>
      </c>
      <c r="S2" s="289"/>
    </row>
    <row r="3" spans="1:23">
      <c r="A3" s="209" t="str">
        <f>Coordonnées!A3</f>
        <v>Modèle officiel généré par l'application eComptes © SPW Intérieur et Action Sociale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tr">
        <f>Coordonnées!P3</f>
        <v>Version:</v>
      </c>
      <c r="Q3" s="263"/>
      <c r="R3" s="294">
        <f>Coordonnées!R3</f>
        <v>1</v>
      </c>
      <c r="S3" s="295"/>
    </row>
    <row r="4" spans="1:23" ht="13.15" customHeight="1">
      <c r="A4" s="69"/>
      <c r="B4" s="69"/>
      <c r="C4" s="69"/>
      <c r="D4" s="69"/>
      <c r="E4" s="69"/>
      <c r="F4" s="69"/>
      <c r="G4" s="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3" ht="13.15" customHeight="1">
      <c r="A5" s="29"/>
      <c r="B5" s="30"/>
      <c r="C5" s="50"/>
      <c r="D5" s="50"/>
      <c r="E5" s="50"/>
      <c r="F5" s="52"/>
      <c r="G5" s="52"/>
      <c r="H5" s="52"/>
      <c r="I5" s="52"/>
      <c r="J5" s="70"/>
      <c r="K5" s="70"/>
      <c r="L5" s="70"/>
      <c r="M5" s="70"/>
      <c r="N5" s="70"/>
      <c r="O5" s="70"/>
      <c r="P5" s="70"/>
      <c r="Q5" s="70"/>
      <c r="R5" s="49"/>
      <c r="S5" s="49"/>
    </row>
    <row r="6" spans="1:23" ht="18.399999999999999" customHeight="1">
      <c r="A6" s="50"/>
      <c r="B6" s="50"/>
      <c r="C6" s="50"/>
      <c r="D6" s="50"/>
      <c r="E6" s="50"/>
      <c r="F6" s="52"/>
      <c r="G6" s="68"/>
      <c r="H6" s="321" t="s">
        <v>298</v>
      </c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2"/>
      <c r="U6" s="322"/>
      <c r="V6" s="322"/>
    </row>
    <row r="7" spans="1:23" ht="18.399999999999999" customHeight="1">
      <c r="A7" s="74"/>
      <c r="B7" s="75"/>
      <c r="C7" s="75"/>
      <c r="D7" s="75"/>
      <c r="E7" s="75"/>
      <c r="F7" s="75"/>
      <c r="G7" s="75"/>
      <c r="H7" s="323" t="str">
        <f>Coordonnées!$H$27</f>
        <v>Compte</v>
      </c>
      <c r="I7" s="323"/>
      <c r="J7" s="323"/>
      <c r="K7" s="323" t="str">
        <f>Coordonnées!$H$27</f>
        <v>Compte</v>
      </c>
      <c r="L7" s="323"/>
      <c r="M7" s="323"/>
      <c r="N7" s="323" t="str">
        <f>Coordonnées!$H$27</f>
        <v>Compte</v>
      </c>
      <c r="O7" s="323"/>
      <c r="P7" s="323"/>
      <c r="Q7" s="323" t="str">
        <f>Coordonnées!$H$27</f>
        <v>Compte</v>
      </c>
      <c r="R7" s="323"/>
      <c r="S7" s="323"/>
      <c r="T7" s="323" t="str">
        <f>Coordonnées!$H$27</f>
        <v>Compte</v>
      </c>
      <c r="U7" s="323"/>
      <c r="V7" s="323"/>
    </row>
    <row r="8" spans="1:23" ht="18.399999999999999" customHeight="1" thickBot="1">
      <c r="A8" s="330" t="s">
        <v>2</v>
      </c>
      <c r="B8" s="330"/>
      <c r="C8" s="330"/>
      <c r="D8" s="330"/>
      <c r="E8" s="330"/>
      <c r="F8" s="330"/>
      <c r="G8" s="330"/>
      <c r="H8" s="320">
        <f>K8-1</f>
        <v>2017</v>
      </c>
      <c r="I8" s="320"/>
      <c r="J8" s="320"/>
      <c r="K8" s="320">
        <f>N8-1</f>
        <v>2018</v>
      </c>
      <c r="L8" s="320"/>
      <c r="M8" s="320"/>
      <c r="N8" s="320">
        <f>Q8-1</f>
        <v>2019</v>
      </c>
      <c r="O8" s="320"/>
      <c r="P8" s="320"/>
      <c r="Q8" s="320">
        <f>T8-1</f>
        <v>2020</v>
      </c>
      <c r="R8" s="320"/>
      <c r="S8" s="320"/>
      <c r="T8" s="320">
        <f>R2</f>
        <v>2021</v>
      </c>
      <c r="U8" s="320"/>
      <c r="V8" s="320"/>
    </row>
    <row r="9" spans="1:23" ht="18.399999999999999" customHeight="1" thickBot="1">
      <c r="A9" s="324" t="s">
        <v>325</v>
      </c>
      <c r="B9" s="325"/>
      <c r="C9" s="325"/>
      <c r="D9" s="325"/>
      <c r="E9" s="325"/>
      <c r="F9" s="325"/>
      <c r="G9" s="326"/>
      <c r="H9" s="314">
        <f>'Ordinaire GE'!H26-'Ordinaire GE'!H15</f>
        <v>670438.96999999974</v>
      </c>
      <c r="I9" s="315"/>
      <c r="J9" s="316"/>
      <c r="K9" s="314">
        <f>'Ordinaire GE'!K26-'Ordinaire GE'!K15</f>
        <v>1291.1500000003725</v>
      </c>
      <c r="L9" s="315"/>
      <c r="M9" s="316"/>
      <c r="N9" s="314">
        <f>'Ordinaire GE'!N26-'Ordinaire GE'!N15</f>
        <v>-49924.620000001043</v>
      </c>
      <c r="O9" s="315"/>
      <c r="P9" s="316"/>
      <c r="Q9" s="314">
        <f>'Ordinaire GE'!Q26-'Ordinaire GE'!Q15</f>
        <v>345611.68000000063</v>
      </c>
      <c r="R9" s="315"/>
      <c r="S9" s="316"/>
      <c r="T9" s="314">
        <f>'Ordinaire GE'!T26-'Ordinaire GE'!T15</f>
        <v>1452875.7299999986</v>
      </c>
      <c r="U9" s="315"/>
      <c r="V9" s="316"/>
    </row>
    <row r="10" spans="1:23" ht="40.5" customHeight="1" thickBot="1">
      <c r="A10" s="327" t="s">
        <v>333</v>
      </c>
      <c r="B10" s="328"/>
      <c r="C10" s="328"/>
      <c r="D10" s="328"/>
      <c r="E10" s="328"/>
      <c r="F10" s="328"/>
      <c r="G10" s="329"/>
      <c r="H10" s="317">
        <f>'Ordinaire GE'!H29-'Ordinaire GE'!H18</f>
        <v>1781031.7199999988</v>
      </c>
      <c r="I10" s="318"/>
      <c r="J10" s="319"/>
      <c r="K10" s="317">
        <f>'Ordinaire GE'!K29-'Ordinaire GE'!K18</f>
        <v>1555552.58</v>
      </c>
      <c r="L10" s="318"/>
      <c r="M10" s="319"/>
      <c r="N10" s="317">
        <f>'Ordinaire GE'!N29-'Ordinaire GE'!N18</f>
        <v>678967.05999999866</v>
      </c>
      <c r="O10" s="318"/>
      <c r="P10" s="319"/>
      <c r="Q10" s="317">
        <f>'Ordinaire GE'!Q29-'Ordinaire GE'!Q18</f>
        <v>878465.29000000097</v>
      </c>
      <c r="R10" s="318"/>
      <c r="S10" s="319"/>
      <c r="T10" s="317">
        <f>'Ordinaire GE'!T29-'Ordinaire GE'!T18</f>
        <v>870956.6099999994</v>
      </c>
      <c r="U10" s="318"/>
      <c r="V10" s="319"/>
    </row>
    <row r="11" spans="1:23" ht="16.899999999999999" customHeight="1">
      <c r="A11" s="107" t="s">
        <v>326</v>
      </c>
      <c r="B11" s="75"/>
      <c r="C11" s="75"/>
      <c r="D11" s="75"/>
      <c r="E11" s="75"/>
      <c r="F11" s="75"/>
      <c r="G11" s="75"/>
      <c r="H11" s="76"/>
      <c r="I11" s="76"/>
      <c r="J11" s="76"/>
      <c r="K11" s="76"/>
      <c r="L11" s="77"/>
      <c r="M11" s="77"/>
      <c r="N11" s="77"/>
      <c r="O11" s="77"/>
      <c r="P11" s="77"/>
      <c r="Q11" s="77"/>
      <c r="R11" s="78"/>
      <c r="S11" s="78"/>
    </row>
    <row r="12" spans="1:23" ht="16.899999999999999" customHeight="1">
      <c r="A12" s="215"/>
      <c r="B12" s="215"/>
      <c r="C12" s="215"/>
      <c r="D12" s="215"/>
      <c r="E12" s="215"/>
      <c r="F12" s="208"/>
      <c r="G12" s="216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2"/>
      <c r="U12" s="222"/>
      <c r="V12" s="222"/>
      <c r="W12" s="217"/>
    </row>
    <row r="13" spans="1:23" ht="16.899999999999999" customHeight="1">
      <c r="A13" s="77"/>
      <c r="B13" s="218"/>
      <c r="C13" s="218"/>
      <c r="D13" s="218"/>
      <c r="E13" s="218"/>
      <c r="F13" s="218"/>
      <c r="G13" s="218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217"/>
    </row>
    <row r="14" spans="1:23" ht="16.899999999999999" customHeight="1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7"/>
    </row>
    <row r="15" spans="1:23" ht="16.899999999999999" customHeight="1">
      <c r="A15" s="77"/>
      <c r="B15" s="77"/>
      <c r="C15" s="77"/>
      <c r="D15" s="77"/>
      <c r="E15" s="77"/>
      <c r="F15" s="77"/>
      <c r="G15" s="77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17"/>
    </row>
    <row r="16" spans="1:23" ht="25.15" customHeight="1">
      <c r="A16" s="221"/>
      <c r="B16" s="221"/>
      <c r="C16" s="221"/>
      <c r="D16" s="221"/>
      <c r="E16" s="221"/>
      <c r="F16" s="221"/>
      <c r="G16" s="221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17"/>
    </row>
    <row r="17" spans="1:23" ht="16.899999999999999" customHeight="1">
      <c r="A17" s="7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77"/>
      <c r="M17" s="77"/>
      <c r="N17" s="77"/>
      <c r="O17" s="77"/>
      <c r="P17" s="77"/>
      <c r="Q17" s="77"/>
      <c r="R17" s="78"/>
      <c r="S17" s="78"/>
      <c r="T17" s="217"/>
      <c r="U17" s="217"/>
      <c r="V17" s="217"/>
      <c r="W17" s="217"/>
    </row>
    <row r="18" spans="1:23" ht="16.899999999999999" customHeight="1"/>
    <row r="19" spans="1:23" ht="16.899999999999999" customHeight="1"/>
    <row r="20" spans="1:23" ht="16.899999999999999" customHeight="1"/>
    <row r="21" spans="1:23" ht="16.899999999999999" customHeight="1"/>
    <row r="22" spans="1:23" ht="16.899999999999999" customHeight="1"/>
    <row r="23" spans="1:23" ht="16.899999999999999" customHeight="1"/>
    <row r="24" spans="1:23" ht="16.899999999999999" customHeight="1"/>
    <row r="25" spans="1:23" ht="16.899999999999999" customHeight="1"/>
    <row r="26" spans="1:23" ht="16.899999999999999" customHeight="1"/>
    <row r="27" spans="1:23" ht="16.899999999999999" customHeight="1"/>
    <row r="28" spans="1:23" ht="16.899999999999999" customHeight="1"/>
    <row r="29" spans="1:23" ht="16.899999999999999" customHeight="1"/>
    <row r="30" spans="1:23" ht="16.899999999999999" customHeight="1"/>
    <row r="31" spans="1:23" ht="16.899999999999999" customHeight="1"/>
    <row r="32" spans="1:23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33">
    <mergeCell ref="Q7:S7"/>
    <mergeCell ref="N7:P7"/>
    <mergeCell ref="K7:M7"/>
    <mergeCell ref="H7:J7"/>
    <mergeCell ref="N8:P8"/>
    <mergeCell ref="Q9:S9"/>
    <mergeCell ref="A9:G9"/>
    <mergeCell ref="H8:J8"/>
    <mergeCell ref="A10:G10"/>
    <mergeCell ref="A8:G8"/>
    <mergeCell ref="P3:Q3"/>
    <mergeCell ref="R3:S3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P2:Q2"/>
    <mergeCell ref="R2:S2"/>
    <mergeCell ref="A1:C2"/>
    <mergeCell ref="D1:I2"/>
    <mergeCell ref="J1:O2"/>
    <mergeCell ref="P1:Q1"/>
    <mergeCell ref="R1:S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9"/>
  <dimension ref="A1:V30"/>
  <sheetViews>
    <sheetView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70" t="str">
        <f>Coordonnées!A1</f>
        <v>Synthèse des Comptes</v>
      </c>
      <c r="B1" s="271"/>
      <c r="C1" s="271"/>
      <c r="D1" s="267" t="str">
        <f>Coordonnées!D1</f>
        <v>Administration communale de</v>
      </c>
      <c r="E1" s="267"/>
      <c r="F1" s="267"/>
      <c r="G1" s="267"/>
      <c r="H1" s="267"/>
      <c r="I1" s="267"/>
      <c r="J1" s="265" t="str">
        <f>Coordonnées!J1</f>
        <v>LA ROCHE EN ARDENNE</v>
      </c>
      <c r="K1" s="265"/>
      <c r="L1" s="265"/>
      <c r="M1" s="265"/>
      <c r="N1" s="265"/>
      <c r="O1" s="265"/>
      <c r="P1" s="290" t="str">
        <f>Coordonnées!P1</f>
        <v>Code INS</v>
      </c>
      <c r="Q1" s="291"/>
      <c r="R1" s="286">
        <f>Coordonnées!R1</f>
        <v>83031</v>
      </c>
      <c r="S1" s="287"/>
    </row>
    <row r="2" spans="1:22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tr">
        <f>Coordonnées!P2</f>
        <v>Exercice:</v>
      </c>
      <c r="Q2" s="293"/>
      <c r="R2" s="288">
        <f>Coordonnées!R2</f>
        <v>2021</v>
      </c>
      <c r="S2" s="289"/>
    </row>
    <row r="3" spans="1:22">
      <c r="A3" s="209" t="str">
        <f>Coordonnées!A3</f>
        <v>Modèle officiel généré par l'application eComptes © SPW Intérieur et Action Sociale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tr">
        <f>Coordonnées!P3</f>
        <v>Version:</v>
      </c>
      <c r="Q3" s="263"/>
      <c r="R3" s="294">
        <f>Coordonnées!R3</f>
        <v>1</v>
      </c>
      <c r="S3" s="295"/>
    </row>
    <row r="4" spans="1:22" ht="13.15" customHeight="1">
      <c r="A4" s="69"/>
      <c r="B4" s="69"/>
      <c r="C4" s="69"/>
      <c r="D4" s="69"/>
      <c r="E4" s="69"/>
      <c r="F4" s="69"/>
      <c r="G4" s="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ht="16.899999999999999" customHeight="1">
      <c r="A5" s="3"/>
      <c r="B5" s="50"/>
      <c r="C5" s="50"/>
      <c r="D5" s="50"/>
      <c r="E5" s="50"/>
      <c r="L5" s="72"/>
      <c r="M5" s="72"/>
      <c r="N5" s="72"/>
      <c r="O5" s="72"/>
      <c r="P5" s="72"/>
      <c r="Q5" s="72"/>
      <c r="R5" s="71"/>
      <c r="S5" s="71"/>
    </row>
    <row r="6" spans="1:22" ht="18.399999999999999" customHeight="1">
      <c r="A6" s="29"/>
      <c r="B6" s="50"/>
      <c r="C6" s="50"/>
      <c r="D6" s="50"/>
      <c r="E6" s="50"/>
      <c r="H6" s="366" t="s">
        <v>299</v>
      </c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7"/>
      <c r="U6" s="367"/>
      <c r="V6" s="367"/>
    </row>
    <row r="7" spans="1:22" ht="18.399999999999999" customHeight="1">
      <c r="A7" s="73"/>
      <c r="B7" s="76"/>
      <c r="C7" s="75"/>
      <c r="D7" s="75"/>
      <c r="E7" s="75"/>
      <c r="F7" s="75"/>
      <c r="G7" s="75"/>
      <c r="H7" s="368" t="str">
        <f>Coordonnées!$H$27</f>
        <v>Compte</v>
      </c>
      <c r="I7" s="368"/>
      <c r="J7" s="368"/>
      <c r="K7" s="368" t="str">
        <f>Coordonnées!$H$27</f>
        <v>Compte</v>
      </c>
      <c r="L7" s="368"/>
      <c r="M7" s="368"/>
      <c r="N7" s="368" t="str">
        <f>Coordonnées!$H$27</f>
        <v>Compte</v>
      </c>
      <c r="O7" s="368"/>
      <c r="P7" s="368"/>
      <c r="Q7" s="368" t="str">
        <f>Coordonnées!$H$27</f>
        <v>Compte</v>
      </c>
      <c r="R7" s="368"/>
      <c r="S7" s="368"/>
      <c r="T7" s="368" t="str">
        <f>Coordonnées!$H$27</f>
        <v>Compte</v>
      </c>
      <c r="U7" s="368"/>
      <c r="V7" s="368"/>
    </row>
    <row r="8" spans="1:22" ht="18.399999999999999" customHeight="1">
      <c r="A8" s="73"/>
      <c r="B8" s="79"/>
      <c r="C8" s="75"/>
      <c r="D8" s="75"/>
      <c r="E8" s="75"/>
      <c r="F8" s="75"/>
      <c r="G8" s="75"/>
      <c r="H8" s="369" t="s">
        <v>31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1"/>
      <c r="U8" s="371"/>
      <c r="V8" s="372"/>
    </row>
    <row r="9" spans="1:22" ht="18.399999999999999" customHeight="1">
      <c r="A9" s="362" t="s">
        <v>2</v>
      </c>
      <c r="B9" s="373"/>
      <c r="C9" s="362"/>
      <c r="D9" s="362"/>
      <c r="E9" s="362"/>
      <c r="F9" s="362"/>
      <c r="G9" s="362"/>
      <c r="H9" s="363">
        <f>K9-1</f>
        <v>2017</v>
      </c>
      <c r="I9" s="363"/>
      <c r="J9" s="363"/>
      <c r="K9" s="363">
        <f>N9-1</f>
        <v>2018</v>
      </c>
      <c r="L9" s="363"/>
      <c r="M9" s="363"/>
      <c r="N9" s="363">
        <f>Q9-1</f>
        <v>2019</v>
      </c>
      <c r="O9" s="363"/>
      <c r="P9" s="363"/>
      <c r="Q9" s="363">
        <f>T9-1</f>
        <v>2020</v>
      </c>
      <c r="R9" s="363"/>
      <c r="S9" s="363"/>
      <c r="T9" s="363">
        <f>R2</f>
        <v>2021</v>
      </c>
      <c r="U9" s="363"/>
      <c r="V9" s="363"/>
    </row>
    <row r="10" spans="1:22" ht="18.399999999999999" customHeight="1">
      <c r="A10" s="364" t="s">
        <v>13</v>
      </c>
      <c r="B10" s="365"/>
      <c r="C10" s="365"/>
      <c r="D10" s="365"/>
      <c r="E10" s="365"/>
      <c r="F10" s="365"/>
      <c r="G10" s="365"/>
      <c r="H10" s="355">
        <v>3010230.88</v>
      </c>
      <c r="I10" s="356">
        <v>5512664.2599999998</v>
      </c>
      <c r="J10" s="357">
        <v>5512664.2599999998</v>
      </c>
      <c r="K10" s="355">
        <v>3110189.58</v>
      </c>
      <c r="L10" s="356">
        <v>5512664.2599999998</v>
      </c>
      <c r="M10" s="357">
        <v>5512664.2599999998</v>
      </c>
      <c r="N10" s="355">
        <v>3202524.77</v>
      </c>
      <c r="O10" s="356">
        <v>5512664.2599999998</v>
      </c>
      <c r="P10" s="357">
        <v>5512664.2599999998</v>
      </c>
      <c r="Q10" s="355">
        <v>3230032.71</v>
      </c>
      <c r="R10" s="356">
        <v>5512664.2599999998</v>
      </c>
      <c r="S10" s="357">
        <v>5512664.2599999998</v>
      </c>
      <c r="T10" s="355">
        <v>3210797.26</v>
      </c>
      <c r="U10" s="356">
        <v>5512664.2599999998</v>
      </c>
      <c r="V10" s="357">
        <v>5512664.2599999998</v>
      </c>
    </row>
    <row r="11" spans="1:22" ht="18.399999999999999" customHeight="1">
      <c r="A11" s="346" t="s">
        <v>14</v>
      </c>
      <c r="B11" s="347"/>
      <c r="C11" s="347"/>
      <c r="D11" s="347"/>
      <c r="E11" s="347"/>
      <c r="F11" s="347"/>
      <c r="G11" s="347"/>
      <c r="H11" s="352">
        <v>2099922.0299999998</v>
      </c>
      <c r="I11" s="353">
        <v>2726342.74</v>
      </c>
      <c r="J11" s="354">
        <v>2726342.74</v>
      </c>
      <c r="K11" s="352">
        <v>2162064.37</v>
      </c>
      <c r="L11" s="353">
        <v>2726342.74</v>
      </c>
      <c r="M11" s="354">
        <v>2726342.74</v>
      </c>
      <c r="N11" s="352">
        <v>2002987.52</v>
      </c>
      <c r="O11" s="353">
        <v>2726342.74</v>
      </c>
      <c r="P11" s="354">
        <v>2726342.74</v>
      </c>
      <c r="Q11" s="352">
        <v>1733609.96</v>
      </c>
      <c r="R11" s="353">
        <v>2726342.74</v>
      </c>
      <c r="S11" s="354">
        <v>2726342.74</v>
      </c>
      <c r="T11" s="352">
        <v>2094295.93</v>
      </c>
      <c r="U11" s="353">
        <v>2726342.74</v>
      </c>
      <c r="V11" s="354">
        <v>2726342.74</v>
      </c>
    </row>
    <row r="12" spans="1:22" ht="18.399999999999999" customHeight="1">
      <c r="A12" s="346" t="s">
        <v>15</v>
      </c>
      <c r="B12" s="347"/>
      <c r="C12" s="347"/>
      <c r="D12" s="347"/>
      <c r="E12" s="347"/>
      <c r="F12" s="347"/>
      <c r="G12" s="347"/>
      <c r="H12" s="352">
        <v>2196540.62</v>
      </c>
      <c r="I12" s="353">
        <v>4264832.04</v>
      </c>
      <c r="J12" s="354">
        <v>4264832.04</v>
      </c>
      <c r="K12" s="352">
        <v>2041345.06</v>
      </c>
      <c r="L12" s="353">
        <v>4264832.04</v>
      </c>
      <c r="M12" s="354">
        <v>4264832.04</v>
      </c>
      <c r="N12" s="352">
        <v>2144299.37</v>
      </c>
      <c r="O12" s="353">
        <v>4264832.04</v>
      </c>
      <c r="P12" s="354">
        <v>4264832.04</v>
      </c>
      <c r="Q12" s="352">
        <v>1869676.3</v>
      </c>
      <c r="R12" s="353">
        <v>4264832.04</v>
      </c>
      <c r="S12" s="354">
        <v>4264832.04</v>
      </c>
      <c r="T12" s="352">
        <v>1951377.7</v>
      </c>
      <c r="U12" s="353">
        <v>4264832.04</v>
      </c>
      <c r="V12" s="354">
        <v>4264832.04</v>
      </c>
    </row>
    <row r="13" spans="1:22" ht="18.399999999999999" customHeight="1">
      <c r="A13" s="346" t="s">
        <v>16</v>
      </c>
      <c r="B13" s="347"/>
      <c r="C13" s="347"/>
      <c r="D13" s="347"/>
      <c r="E13" s="347"/>
      <c r="F13" s="347"/>
      <c r="G13" s="347"/>
      <c r="H13" s="352">
        <v>569928.17000000004</v>
      </c>
      <c r="I13" s="353">
        <v>41563.69</v>
      </c>
      <c r="J13" s="354">
        <v>41563.69</v>
      </c>
      <c r="K13" s="352">
        <v>591995.18000000005</v>
      </c>
      <c r="L13" s="353">
        <v>41563.69</v>
      </c>
      <c r="M13" s="354">
        <v>41563.69</v>
      </c>
      <c r="N13" s="352">
        <v>663156.03</v>
      </c>
      <c r="O13" s="353">
        <v>41563.69</v>
      </c>
      <c r="P13" s="354">
        <v>41563.69</v>
      </c>
      <c r="Q13" s="352">
        <v>662461.89</v>
      </c>
      <c r="R13" s="353">
        <v>41563.69</v>
      </c>
      <c r="S13" s="354">
        <v>41563.69</v>
      </c>
      <c r="T13" s="352">
        <v>664512.4</v>
      </c>
      <c r="U13" s="353">
        <v>41563.69</v>
      </c>
      <c r="V13" s="354">
        <v>41563.69</v>
      </c>
    </row>
    <row r="14" spans="1:22" ht="18.399999999999999" customHeight="1" thickBot="1">
      <c r="A14" s="331" t="s">
        <v>306</v>
      </c>
      <c r="B14" s="332"/>
      <c r="C14" s="332"/>
      <c r="D14" s="332"/>
      <c r="E14" s="332"/>
      <c r="F14" s="332"/>
      <c r="G14" s="332"/>
      <c r="H14" s="334">
        <v>12757.74</v>
      </c>
      <c r="I14" s="335">
        <v>0</v>
      </c>
      <c r="J14" s="336">
        <v>0</v>
      </c>
      <c r="K14" s="334">
        <v>126000</v>
      </c>
      <c r="L14" s="335">
        <v>0</v>
      </c>
      <c r="M14" s="336">
        <v>0</v>
      </c>
      <c r="N14" s="334">
        <v>0</v>
      </c>
      <c r="O14" s="335">
        <v>0</v>
      </c>
      <c r="P14" s="336">
        <v>0</v>
      </c>
      <c r="Q14" s="334">
        <v>379654.95</v>
      </c>
      <c r="R14" s="335">
        <v>0</v>
      </c>
      <c r="S14" s="336">
        <v>0</v>
      </c>
      <c r="T14" s="334">
        <v>1749852.87</v>
      </c>
      <c r="U14" s="335">
        <v>0</v>
      </c>
      <c r="V14" s="336">
        <v>0</v>
      </c>
    </row>
    <row r="15" spans="1:22" ht="18.399999999999999" customHeight="1" thickBot="1">
      <c r="A15" s="324" t="s">
        <v>327</v>
      </c>
      <c r="B15" s="325"/>
      <c r="C15" s="325"/>
      <c r="D15" s="325"/>
      <c r="E15" s="325"/>
      <c r="F15" s="325"/>
      <c r="G15" s="325"/>
      <c r="H15" s="343">
        <f>SUM(H10:H14)</f>
        <v>7889379.4400000004</v>
      </c>
      <c r="I15" s="344"/>
      <c r="J15" s="345"/>
      <c r="K15" s="344">
        <f>SUM(K10:K14)</f>
        <v>8031594.1899999995</v>
      </c>
      <c r="L15" s="344"/>
      <c r="M15" s="344"/>
      <c r="N15" s="343">
        <f>SUM(N10:N14)</f>
        <v>8012967.6900000004</v>
      </c>
      <c r="O15" s="344"/>
      <c r="P15" s="345"/>
      <c r="Q15" s="344">
        <f>SUM(Q10:Q14)</f>
        <v>7875435.8099999996</v>
      </c>
      <c r="R15" s="344"/>
      <c r="S15" s="345"/>
      <c r="T15" s="344">
        <f>SUM(T10:T14)</f>
        <v>9670836.1600000001</v>
      </c>
      <c r="U15" s="344"/>
      <c r="V15" s="345"/>
    </row>
    <row r="16" spans="1:22" ht="18.399999999999999" customHeight="1">
      <c r="A16" s="346" t="s">
        <v>30</v>
      </c>
      <c r="B16" s="347"/>
      <c r="C16" s="347"/>
      <c r="D16" s="347"/>
      <c r="E16" s="347"/>
      <c r="F16" s="347"/>
      <c r="G16" s="347"/>
      <c r="H16" s="349">
        <v>314234.45</v>
      </c>
      <c r="I16" s="350">
        <v>1521059.02</v>
      </c>
      <c r="J16" s="351">
        <v>2351270.66</v>
      </c>
      <c r="K16" s="349">
        <v>380847.46</v>
      </c>
      <c r="L16" s="350">
        <v>1659060.83</v>
      </c>
      <c r="M16" s="351">
        <v>1521059.02</v>
      </c>
      <c r="N16" s="349">
        <v>519893.09</v>
      </c>
      <c r="O16" s="350">
        <v>2230351.92</v>
      </c>
      <c r="P16" s="351">
        <v>1659060.83</v>
      </c>
      <c r="Q16" s="349">
        <v>672434.32</v>
      </c>
      <c r="R16" s="350">
        <v>2351270.66</v>
      </c>
      <c r="S16" s="351">
        <v>2230351.92</v>
      </c>
      <c r="T16" s="349">
        <v>159791.26</v>
      </c>
      <c r="U16" s="350">
        <v>2351270.66</v>
      </c>
      <c r="V16" s="351">
        <v>2230351.92</v>
      </c>
    </row>
    <row r="17" spans="1:22" ht="18.399999999999999" customHeight="1" thickBot="1">
      <c r="A17" s="331" t="s">
        <v>3</v>
      </c>
      <c r="B17" s="332"/>
      <c r="C17" s="332"/>
      <c r="D17" s="332"/>
      <c r="E17" s="332"/>
      <c r="F17" s="332"/>
      <c r="G17" s="332"/>
      <c r="H17" s="334">
        <v>720000</v>
      </c>
      <c r="I17" s="335">
        <v>1192323.53</v>
      </c>
      <c r="J17" s="336">
        <v>824300.6</v>
      </c>
      <c r="K17" s="334">
        <v>0</v>
      </c>
      <c r="L17" s="335">
        <v>4295659.8600000003</v>
      </c>
      <c r="M17" s="336">
        <v>1192323.53</v>
      </c>
      <c r="N17" s="334">
        <v>700000</v>
      </c>
      <c r="O17" s="335">
        <v>1045347.08</v>
      </c>
      <c r="P17" s="336">
        <v>4295659.8600000003</v>
      </c>
      <c r="Q17" s="334">
        <v>50000</v>
      </c>
      <c r="R17" s="335">
        <v>824300.6</v>
      </c>
      <c r="S17" s="336">
        <v>1045347.08</v>
      </c>
      <c r="T17" s="334">
        <v>1435379.28</v>
      </c>
      <c r="U17" s="335">
        <v>824300.6</v>
      </c>
      <c r="V17" s="336">
        <v>1045347.08</v>
      </c>
    </row>
    <row r="18" spans="1:22" ht="18.399999999999999" customHeight="1" thickBot="1">
      <c r="A18" s="337" t="s">
        <v>328</v>
      </c>
      <c r="B18" s="338"/>
      <c r="C18" s="338"/>
      <c r="D18" s="338"/>
      <c r="E18" s="338"/>
      <c r="F18" s="338"/>
      <c r="G18" s="338"/>
      <c r="H18" s="340">
        <f>SUM(H15:H17)</f>
        <v>8923613.8900000006</v>
      </c>
      <c r="I18" s="341"/>
      <c r="J18" s="342"/>
      <c r="K18" s="341">
        <f>SUM(K15:K17)</f>
        <v>8412441.6500000004</v>
      </c>
      <c r="L18" s="341"/>
      <c r="M18" s="341"/>
      <c r="N18" s="340">
        <f>SUM(N15:N17)</f>
        <v>9232860.7800000012</v>
      </c>
      <c r="O18" s="341"/>
      <c r="P18" s="342"/>
      <c r="Q18" s="340">
        <f>SUM(Q15:Q17)</f>
        <v>8597870.129999999</v>
      </c>
      <c r="R18" s="341"/>
      <c r="S18" s="342"/>
      <c r="T18" s="340">
        <f>SUM(T15:T17)</f>
        <v>11266006.699999999</v>
      </c>
      <c r="U18" s="341"/>
      <c r="V18" s="342"/>
    </row>
    <row r="19" spans="1:22" s="196" customFormat="1" ht="28.15" customHeight="1">
      <c r="A19" s="211" t="s">
        <v>326</v>
      </c>
      <c r="B19" s="212"/>
      <c r="C19" s="212"/>
      <c r="D19" s="212"/>
      <c r="E19" s="212"/>
      <c r="H19" s="213"/>
      <c r="I19" s="213"/>
      <c r="J19" s="213"/>
      <c r="K19" s="213"/>
      <c r="L19" s="214"/>
      <c r="M19" s="214"/>
      <c r="N19" s="214"/>
      <c r="O19" s="214"/>
      <c r="P19" s="214"/>
      <c r="Q19" s="214"/>
      <c r="R19" s="214"/>
      <c r="S19" s="214"/>
    </row>
    <row r="20" spans="1:22" ht="18.399999999999999" customHeight="1">
      <c r="A20" s="74"/>
      <c r="B20" s="75"/>
      <c r="C20" s="75"/>
      <c r="D20" s="75"/>
      <c r="E20" s="75"/>
      <c r="F20" s="75"/>
      <c r="G20" s="75"/>
      <c r="H20" s="358" t="s">
        <v>32</v>
      </c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60"/>
      <c r="U20" s="360"/>
      <c r="V20" s="361"/>
    </row>
    <row r="21" spans="1:22" ht="18.399999999999999" customHeight="1">
      <c r="A21" s="362" t="s">
        <v>2</v>
      </c>
      <c r="B21" s="362"/>
      <c r="C21" s="362"/>
      <c r="D21" s="362"/>
      <c r="E21" s="362"/>
      <c r="F21" s="362"/>
      <c r="G21" s="362"/>
      <c r="H21" s="363">
        <f>K21-1</f>
        <v>2017</v>
      </c>
      <c r="I21" s="363"/>
      <c r="J21" s="363"/>
      <c r="K21" s="363">
        <f>N21-1</f>
        <v>2018</v>
      </c>
      <c r="L21" s="363"/>
      <c r="M21" s="363"/>
      <c r="N21" s="363">
        <f>Q21-1</f>
        <v>2019</v>
      </c>
      <c r="O21" s="363"/>
      <c r="P21" s="363"/>
      <c r="Q21" s="363">
        <f>T21-1</f>
        <v>2020</v>
      </c>
      <c r="R21" s="363"/>
      <c r="S21" s="363"/>
      <c r="T21" s="363">
        <f>R2</f>
        <v>2021</v>
      </c>
      <c r="U21" s="363"/>
      <c r="V21" s="363"/>
    </row>
    <row r="22" spans="1:22" ht="18.399999999999999" customHeight="1">
      <c r="A22" s="346" t="s">
        <v>17</v>
      </c>
      <c r="B22" s="347"/>
      <c r="C22" s="347"/>
      <c r="D22" s="347"/>
      <c r="E22" s="347"/>
      <c r="F22" s="347"/>
      <c r="G22" s="348"/>
      <c r="H22" s="355">
        <v>1843422.47</v>
      </c>
      <c r="I22" s="356">
        <v>373432.17</v>
      </c>
      <c r="J22" s="357">
        <v>697745.74</v>
      </c>
      <c r="K22" s="355">
        <v>1225308.8400000001</v>
      </c>
      <c r="L22" s="356">
        <v>373432.17</v>
      </c>
      <c r="M22" s="357">
        <v>697745.74</v>
      </c>
      <c r="N22" s="355">
        <v>764669.89</v>
      </c>
      <c r="O22" s="356">
        <v>373432.17</v>
      </c>
      <c r="P22" s="357">
        <v>697745.74</v>
      </c>
      <c r="Q22" s="355">
        <v>1079100.49</v>
      </c>
      <c r="R22" s="356">
        <v>373432.17</v>
      </c>
      <c r="S22" s="357">
        <v>697745.74</v>
      </c>
      <c r="T22" s="355">
        <v>2504446.69</v>
      </c>
      <c r="U22" s="356">
        <v>373432.17</v>
      </c>
      <c r="V22" s="357">
        <v>697745.74</v>
      </c>
    </row>
    <row r="23" spans="1:22" ht="18.399999999999999" customHeight="1">
      <c r="A23" s="346" t="s">
        <v>15</v>
      </c>
      <c r="B23" s="347"/>
      <c r="C23" s="347"/>
      <c r="D23" s="347"/>
      <c r="E23" s="347"/>
      <c r="F23" s="347"/>
      <c r="G23" s="348"/>
      <c r="H23" s="352">
        <v>6667534.8700000001</v>
      </c>
      <c r="I23" s="353">
        <v>12728583.199999999</v>
      </c>
      <c r="J23" s="354">
        <v>13240574.68</v>
      </c>
      <c r="K23" s="352">
        <v>6757659.8499999996</v>
      </c>
      <c r="L23" s="353">
        <v>12728583.199999999</v>
      </c>
      <c r="M23" s="354">
        <v>13240574.68</v>
      </c>
      <c r="N23" s="352">
        <v>6997571.2199999997</v>
      </c>
      <c r="O23" s="353">
        <v>12728583.199999999</v>
      </c>
      <c r="P23" s="354">
        <v>13240574.68</v>
      </c>
      <c r="Q23" s="352">
        <v>7090417.6299999999</v>
      </c>
      <c r="R23" s="353">
        <v>12728583.199999999</v>
      </c>
      <c r="S23" s="354">
        <v>13240574.68</v>
      </c>
      <c r="T23" s="352">
        <v>8566600.6799999997</v>
      </c>
      <c r="U23" s="353">
        <v>12728583.199999999</v>
      </c>
      <c r="V23" s="354">
        <v>13240574.68</v>
      </c>
    </row>
    <row r="24" spans="1:22" ht="18.399999999999999" customHeight="1">
      <c r="A24" s="346" t="s">
        <v>16</v>
      </c>
      <c r="B24" s="347"/>
      <c r="C24" s="347"/>
      <c r="D24" s="347"/>
      <c r="E24" s="347"/>
      <c r="F24" s="347"/>
      <c r="G24" s="348"/>
      <c r="H24" s="352">
        <v>48861.07</v>
      </c>
      <c r="I24" s="353">
        <v>548784.99</v>
      </c>
      <c r="J24" s="354">
        <v>408005.67</v>
      </c>
      <c r="K24" s="352">
        <v>49916.65</v>
      </c>
      <c r="L24" s="353">
        <v>548784.99</v>
      </c>
      <c r="M24" s="354">
        <v>408005.67</v>
      </c>
      <c r="N24" s="352">
        <v>50757.95</v>
      </c>
      <c r="O24" s="353">
        <v>548784.99</v>
      </c>
      <c r="P24" s="354">
        <v>408005.67</v>
      </c>
      <c r="Q24" s="352">
        <v>51529.37</v>
      </c>
      <c r="R24" s="353">
        <v>548784.99</v>
      </c>
      <c r="S24" s="354">
        <v>408005.67</v>
      </c>
      <c r="T24" s="352">
        <v>52664.52</v>
      </c>
      <c r="U24" s="353">
        <v>548784.99</v>
      </c>
      <c r="V24" s="354">
        <v>408005.67</v>
      </c>
    </row>
    <row r="25" spans="1:22" ht="18.399999999999999" customHeight="1" thickBot="1">
      <c r="A25" s="331" t="s">
        <v>3</v>
      </c>
      <c r="B25" s="332"/>
      <c r="C25" s="332"/>
      <c r="D25" s="332"/>
      <c r="E25" s="332"/>
      <c r="F25" s="332"/>
      <c r="G25" s="333"/>
      <c r="H25" s="334">
        <v>0</v>
      </c>
      <c r="I25" s="335">
        <v>0</v>
      </c>
      <c r="J25" s="336">
        <v>0</v>
      </c>
      <c r="K25" s="334">
        <v>0</v>
      </c>
      <c r="L25" s="335">
        <v>0</v>
      </c>
      <c r="M25" s="336">
        <v>0</v>
      </c>
      <c r="N25" s="334">
        <v>150044.01</v>
      </c>
      <c r="O25" s="335">
        <v>0</v>
      </c>
      <c r="P25" s="336">
        <v>0</v>
      </c>
      <c r="Q25" s="334">
        <v>0</v>
      </c>
      <c r="R25" s="335">
        <v>0</v>
      </c>
      <c r="S25" s="336">
        <v>0</v>
      </c>
      <c r="T25" s="334">
        <v>0</v>
      </c>
      <c r="U25" s="335">
        <v>0</v>
      </c>
      <c r="V25" s="336">
        <v>0</v>
      </c>
    </row>
    <row r="26" spans="1:22" ht="18.399999999999999" customHeight="1" thickBot="1">
      <c r="A26" s="324" t="s">
        <v>327</v>
      </c>
      <c r="B26" s="325"/>
      <c r="C26" s="325"/>
      <c r="D26" s="325"/>
      <c r="E26" s="325"/>
      <c r="F26" s="325"/>
      <c r="G26" s="326"/>
      <c r="H26" s="343">
        <f>SUM(H22:H25)</f>
        <v>8559818.4100000001</v>
      </c>
      <c r="I26" s="344"/>
      <c r="J26" s="344"/>
      <c r="K26" s="343">
        <f>SUM(K22:K25)</f>
        <v>8032885.3399999999</v>
      </c>
      <c r="L26" s="344"/>
      <c r="M26" s="345"/>
      <c r="N26" s="344">
        <f>SUM(N22:N25)</f>
        <v>7963043.0699999994</v>
      </c>
      <c r="O26" s="344"/>
      <c r="P26" s="344"/>
      <c r="Q26" s="343">
        <f>SUM(Q22:Q25)</f>
        <v>8221047.4900000002</v>
      </c>
      <c r="R26" s="344"/>
      <c r="S26" s="345"/>
      <c r="T26" s="343">
        <f>SUM(T22:T25)</f>
        <v>11123711.889999999</v>
      </c>
      <c r="U26" s="344"/>
      <c r="V26" s="345"/>
    </row>
    <row r="27" spans="1:22" ht="18.399999999999999" customHeight="1">
      <c r="A27" s="346" t="s">
        <v>30</v>
      </c>
      <c r="B27" s="347"/>
      <c r="C27" s="347"/>
      <c r="D27" s="347"/>
      <c r="E27" s="347"/>
      <c r="F27" s="347"/>
      <c r="G27" s="348"/>
      <c r="H27" s="349">
        <v>1744827.2</v>
      </c>
      <c r="I27" s="350">
        <v>6001218.2883333303</v>
      </c>
      <c r="J27" s="351">
        <v>5811470.0833333302</v>
      </c>
      <c r="K27" s="349">
        <v>1935108.89</v>
      </c>
      <c r="L27" s="350">
        <v>6001218.2883333303</v>
      </c>
      <c r="M27" s="351">
        <v>5811470.0833333302</v>
      </c>
      <c r="N27" s="349">
        <v>1948784.77</v>
      </c>
      <c r="O27" s="350">
        <v>6001218.2883333303</v>
      </c>
      <c r="P27" s="351">
        <v>5811470.0833333302</v>
      </c>
      <c r="Q27" s="349">
        <v>1255287.93</v>
      </c>
      <c r="R27" s="350">
        <v>6001218.2883333303</v>
      </c>
      <c r="S27" s="351">
        <v>5811470.0833333302</v>
      </c>
      <c r="T27" s="349">
        <v>1013251.42</v>
      </c>
      <c r="U27" s="350">
        <v>6001218.2883333303</v>
      </c>
      <c r="V27" s="351">
        <v>5811470.0833333302</v>
      </c>
    </row>
    <row r="28" spans="1:22" ht="18.399999999999999" customHeight="1" thickBot="1">
      <c r="A28" s="331" t="s">
        <v>3</v>
      </c>
      <c r="B28" s="332"/>
      <c r="C28" s="332"/>
      <c r="D28" s="332"/>
      <c r="E28" s="332"/>
      <c r="F28" s="332"/>
      <c r="G28" s="333"/>
      <c r="H28" s="334">
        <v>400000</v>
      </c>
      <c r="I28" s="335">
        <v>0</v>
      </c>
      <c r="J28" s="336">
        <v>0</v>
      </c>
      <c r="K28" s="334">
        <v>0</v>
      </c>
      <c r="L28" s="335">
        <v>0</v>
      </c>
      <c r="M28" s="336">
        <v>0</v>
      </c>
      <c r="N28" s="334">
        <v>0</v>
      </c>
      <c r="O28" s="335">
        <v>0</v>
      </c>
      <c r="P28" s="336">
        <v>0</v>
      </c>
      <c r="Q28" s="334">
        <v>0</v>
      </c>
      <c r="R28" s="335">
        <v>0</v>
      </c>
      <c r="S28" s="336">
        <v>0</v>
      </c>
      <c r="T28" s="334">
        <v>0</v>
      </c>
      <c r="U28" s="335">
        <v>0</v>
      </c>
      <c r="V28" s="336">
        <v>0</v>
      </c>
    </row>
    <row r="29" spans="1:22" ht="18.399999999999999" customHeight="1" thickBot="1">
      <c r="A29" s="337" t="s">
        <v>328</v>
      </c>
      <c r="B29" s="338"/>
      <c r="C29" s="338"/>
      <c r="D29" s="338"/>
      <c r="E29" s="338"/>
      <c r="F29" s="338"/>
      <c r="G29" s="339"/>
      <c r="H29" s="340">
        <f>SUM(H26:H28)</f>
        <v>10704645.609999999</v>
      </c>
      <c r="I29" s="341"/>
      <c r="J29" s="341"/>
      <c r="K29" s="340">
        <f>SUM(K26:K28)</f>
        <v>9967994.2300000004</v>
      </c>
      <c r="L29" s="341"/>
      <c r="M29" s="342"/>
      <c r="N29" s="341">
        <f>SUM(N26:N28)</f>
        <v>9911827.8399999999</v>
      </c>
      <c r="O29" s="341"/>
      <c r="P29" s="341"/>
      <c r="Q29" s="340">
        <f>SUM(Q26:Q28)</f>
        <v>9476335.4199999999</v>
      </c>
      <c r="R29" s="341"/>
      <c r="S29" s="342"/>
      <c r="T29" s="340">
        <f>SUM(T26:T28)</f>
        <v>12136963.309999999</v>
      </c>
      <c r="U29" s="341"/>
      <c r="V29" s="342"/>
    </row>
    <row r="30" spans="1:22" ht="16.899999999999999" customHeight="1">
      <c r="A30" s="107" t="s">
        <v>326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20"/>
  <dimension ref="A1:V31"/>
  <sheetViews>
    <sheetView tabSelected="1" zoomScaleNormal="100" workbookViewId="0">
      <selection sqref="A1:C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2">
      <c r="A1" s="270" t="str">
        <f>Coordonnées!A1</f>
        <v>Synthèse des Comptes</v>
      </c>
      <c r="B1" s="271"/>
      <c r="C1" s="271"/>
      <c r="D1" s="267" t="str">
        <f>Coordonnées!D1</f>
        <v>Administration communale de</v>
      </c>
      <c r="E1" s="267"/>
      <c r="F1" s="267"/>
      <c r="G1" s="267"/>
      <c r="H1" s="267"/>
      <c r="I1" s="267"/>
      <c r="J1" s="265" t="str">
        <f>Coordonnées!J1</f>
        <v>LA ROCHE EN ARDENNE</v>
      </c>
      <c r="K1" s="265"/>
      <c r="L1" s="265"/>
      <c r="M1" s="265"/>
      <c r="N1" s="265"/>
      <c r="O1" s="265"/>
      <c r="P1" s="290" t="str">
        <f>Coordonnées!P1</f>
        <v>Code INS</v>
      </c>
      <c r="Q1" s="291"/>
      <c r="R1" s="286">
        <f>Coordonnées!R1</f>
        <v>83031</v>
      </c>
      <c r="S1" s="287"/>
    </row>
    <row r="2" spans="1:22">
      <c r="A2" s="272"/>
      <c r="B2" s="273"/>
      <c r="C2" s="273"/>
      <c r="D2" s="268"/>
      <c r="E2" s="268"/>
      <c r="F2" s="269"/>
      <c r="G2" s="269"/>
      <c r="H2" s="268"/>
      <c r="I2" s="268"/>
      <c r="J2" s="266"/>
      <c r="K2" s="266"/>
      <c r="L2" s="266"/>
      <c r="M2" s="266"/>
      <c r="N2" s="266"/>
      <c r="O2" s="266"/>
      <c r="P2" s="292" t="str">
        <f>Coordonnées!P2</f>
        <v>Exercice:</v>
      </c>
      <c r="Q2" s="293"/>
      <c r="R2" s="288">
        <f>Coordonnées!R2</f>
        <v>2021</v>
      </c>
      <c r="S2" s="289"/>
    </row>
    <row r="3" spans="1:22">
      <c r="A3" s="209" t="str">
        <f>Coordonnées!A3</f>
        <v>Modèle officiel généré par l'application eComptes © SPW Intérieur et Action Sociale</v>
      </c>
      <c r="B3" s="31"/>
      <c r="C3" s="31"/>
      <c r="D3" s="31"/>
      <c r="E3" s="31"/>
      <c r="F3" s="61"/>
      <c r="G3" s="61"/>
      <c r="H3" s="59"/>
      <c r="I3" s="59"/>
      <c r="J3" s="60"/>
      <c r="K3" s="60"/>
      <c r="L3" s="60"/>
      <c r="M3" s="60"/>
      <c r="N3" s="59"/>
      <c r="O3" s="59"/>
      <c r="P3" s="262" t="str">
        <f>Coordonnées!P3</f>
        <v>Version:</v>
      </c>
      <c r="Q3" s="263"/>
      <c r="R3" s="294">
        <f>Coordonnées!R3</f>
        <v>1</v>
      </c>
      <c r="S3" s="295"/>
    </row>
    <row r="4" spans="1:22" ht="13.15" customHeight="1">
      <c r="A4" s="69"/>
      <c r="B4" s="69"/>
      <c r="C4" s="69"/>
      <c r="D4" s="69"/>
      <c r="E4" s="69"/>
      <c r="F4" s="69"/>
      <c r="G4" s="6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22" ht="16.899999999999999" customHeight="1">
      <c r="A5" s="3"/>
      <c r="B5" s="50"/>
      <c r="C5" s="50"/>
      <c r="D5" s="50"/>
      <c r="E5" s="50"/>
      <c r="L5" s="72"/>
      <c r="M5" s="72"/>
      <c r="N5" s="72"/>
      <c r="O5" s="72"/>
      <c r="P5" s="72"/>
      <c r="Q5" s="72"/>
      <c r="R5" s="71"/>
      <c r="S5" s="71"/>
    </row>
    <row r="6" spans="1:22" ht="18.399999999999999" customHeight="1">
      <c r="A6" s="29"/>
      <c r="B6" s="50"/>
      <c r="C6" s="50"/>
      <c r="D6" s="50"/>
      <c r="E6" s="50"/>
      <c r="H6" s="366" t="s">
        <v>303</v>
      </c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7"/>
      <c r="U6" s="367"/>
      <c r="V6" s="367"/>
    </row>
    <row r="7" spans="1:22" ht="18.399999999999999" customHeight="1">
      <c r="A7" s="73"/>
      <c r="B7" s="76"/>
      <c r="C7" s="75"/>
      <c r="D7" s="75"/>
      <c r="E7" s="75"/>
      <c r="F7" s="75"/>
      <c r="G7" s="75"/>
      <c r="H7" s="368" t="str">
        <f>Coordonnées!$H$27</f>
        <v>Compte</v>
      </c>
      <c r="I7" s="368"/>
      <c r="J7" s="368"/>
      <c r="K7" s="368" t="str">
        <f>Coordonnées!$H$27</f>
        <v>Compte</v>
      </c>
      <c r="L7" s="368"/>
      <c r="M7" s="368"/>
      <c r="N7" s="368" t="str">
        <f>Coordonnées!$H$27</f>
        <v>Compte</v>
      </c>
      <c r="O7" s="368"/>
      <c r="P7" s="368"/>
      <c r="Q7" s="368" t="str">
        <f>Coordonnées!$H$27</f>
        <v>Compte</v>
      </c>
      <c r="R7" s="368"/>
      <c r="S7" s="368"/>
      <c r="T7" s="368" t="str">
        <f>Coordonnées!$H$27</f>
        <v>Compte</v>
      </c>
      <c r="U7" s="368"/>
      <c r="V7" s="368"/>
    </row>
    <row r="8" spans="1:22" ht="18.399999999999999" customHeight="1">
      <c r="A8" s="73"/>
      <c r="B8" s="79"/>
      <c r="C8" s="75"/>
      <c r="D8" s="75"/>
      <c r="E8" s="75"/>
      <c r="F8" s="75"/>
      <c r="G8" s="75"/>
      <c r="H8" s="369" t="s">
        <v>301</v>
      </c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0"/>
      <c r="T8" s="371"/>
      <c r="U8" s="371"/>
      <c r="V8" s="372"/>
    </row>
    <row r="9" spans="1:22" ht="18.399999999999999" customHeight="1">
      <c r="A9" s="362" t="s">
        <v>2</v>
      </c>
      <c r="B9" s="373"/>
      <c r="C9" s="362"/>
      <c r="D9" s="362"/>
      <c r="E9" s="362"/>
      <c r="F9" s="362"/>
      <c r="G9" s="362"/>
      <c r="H9" s="363">
        <f>K9-1</f>
        <v>2017</v>
      </c>
      <c r="I9" s="363"/>
      <c r="J9" s="363"/>
      <c r="K9" s="363">
        <f>N9-1</f>
        <v>2018</v>
      </c>
      <c r="L9" s="363"/>
      <c r="M9" s="363"/>
      <c r="N9" s="363">
        <f>Q9-1</f>
        <v>2019</v>
      </c>
      <c r="O9" s="363"/>
      <c r="P9" s="363"/>
      <c r="Q9" s="363">
        <f>T9-1</f>
        <v>2020</v>
      </c>
      <c r="R9" s="363"/>
      <c r="S9" s="363"/>
      <c r="T9" s="363">
        <f>R2</f>
        <v>2021</v>
      </c>
      <c r="U9" s="363"/>
      <c r="V9" s="363"/>
    </row>
    <row r="10" spans="1:22" ht="18.399999999999999" customHeight="1">
      <c r="A10" s="364" t="s">
        <v>15</v>
      </c>
      <c r="B10" s="365"/>
      <c r="C10" s="365"/>
      <c r="D10" s="365"/>
      <c r="E10" s="365"/>
      <c r="F10" s="365"/>
      <c r="G10" s="365"/>
      <c r="H10" s="355">
        <v>66703.14</v>
      </c>
      <c r="I10" s="356">
        <v>5512664.2599999998</v>
      </c>
      <c r="J10" s="357">
        <v>5512664.2599999998</v>
      </c>
      <c r="K10" s="355">
        <v>79338.78</v>
      </c>
      <c r="L10" s="356">
        <v>5512664.2599999998</v>
      </c>
      <c r="M10" s="357">
        <v>5512664.2599999998</v>
      </c>
      <c r="N10" s="355">
        <v>26217.11</v>
      </c>
      <c r="O10" s="356">
        <v>5512664.2599999998</v>
      </c>
      <c r="P10" s="357">
        <v>5512664.2599999998</v>
      </c>
      <c r="Q10" s="355">
        <v>82471.210000000006</v>
      </c>
      <c r="R10" s="356">
        <v>5512664.2599999998</v>
      </c>
      <c r="S10" s="357">
        <v>5512664.2599999998</v>
      </c>
      <c r="T10" s="355">
        <v>16409.849999999999</v>
      </c>
      <c r="U10" s="356">
        <v>5512664.2599999998</v>
      </c>
      <c r="V10" s="357">
        <v>5512664.2599999998</v>
      </c>
    </row>
    <row r="11" spans="1:22" ht="18.399999999999999" customHeight="1">
      <c r="A11" s="346" t="s">
        <v>304</v>
      </c>
      <c r="B11" s="347"/>
      <c r="C11" s="347"/>
      <c r="D11" s="347"/>
      <c r="E11" s="347"/>
      <c r="F11" s="347"/>
      <c r="G11" s="347"/>
      <c r="H11" s="352">
        <v>1247447.18</v>
      </c>
      <c r="I11" s="353">
        <v>2726342.74</v>
      </c>
      <c r="J11" s="354">
        <v>2726342.74</v>
      </c>
      <c r="K11" s="352">
        <v>4076016.63</v>
      </c>
      <c r="L11" s="353">
        <v>2726342.74</v>
      </c>
      <c r="M11" s="354">
        <v>2726342.74</v>
      </c>
      <c r="N11" s="352">
        <v>258654.14</v>
      </c>
      <c r="O11" s="353">
        <v>2726342.74</v>
      </c>
      <c r="P11" s="354">
        <v>2726342.74</v>
      </c>
      <c r="Q11" s="352">
        <v>935298.99</v>
      </c>
      <c r="R11" s="353">
        <v>2726342.74</v>
      </c>
      <c r="S11" s="354">
        <v>2726342.74</v>
      </c>
      <c r="T11" s="352">
        <v>2032297.08</v>
      </c>
      <c r="U11" s="353">
        <v>2726342.74</v>
      </c>
      <c r="V11" s="354">
        <v>2726342.74</v>
      </c>
    </row>
    <row r="12" spans="1:22" ht="18.399999999999999" customHeight="1">
      <c r="A12" s="346" t="s">
        <v>16</v>
      </c>
      <c r="B12" s="347"/>
      <c r="C12" s="347"/>
      <c r="D12" s="347"/>
      <c r="E12" s="347"/>
      <c r="F12" s="347"/>
      <c r="G12" s="347"/>
      <c r="H12" s="352">
        <v>166875</v>
      </c>
      <c r="I12" s="353">
        <v>4264832.04</v>
      </c>
      <c r="J12" s="354">
        <v>4264832.04</v>
      </c>
      <c r="K12" s="352">
        <v>49100</v>
      </c>
      <c r="L12" s="353">
        <v>4264832.04</v>
      </c>
      <c r="M12" s="354">
        <v>4264832.04</v>
      </c>
      <c r="N12" s="352">
        <v>50775</v>
      </c>
      <c r="O12" s="353">
        <v>4264832.04</v>
      </c>
      <c r="P12" s="354">
        <v>4264832.04</v>
      </c>
      <c r="Q12" s="352">
        <v>251300</v>
      </c>
      <c r="R12" s="353">
        <v>4264832.04</v>
      </c>
      <c r="S12" s="354">
        <v>4264832.04</v>
      </c>
      <c r="T12" s="352">
        <v>108339.67</v>
      </c>
      <c r="U12" s="353">
        <v>4264832.04</v>
      </c>
      <c r="V12" s="354">
        <v>4264832.04</v>
      </c>
    </row>
    <row r="13" spans="1:22" ht="18.399999999999999" customHeight="1">
      <c r="A13" s="346" t="s">
        <v>3</v>
      </c>
      <c r="B13" s="347"/>
      <c r="C13" s="347"/>
      <c r="D13" s="347"/>
      <c r="E13" s="347"/>
      <c r="F13" s="347"/>
      <c r="G13" s="347"/>
      <c r="H13" s="352">
        <v>0</v>
      </c>
      <c r="I13" s="353">
        <v>41563.69</v>
      </c>
      <c r="J13" s="354">
        <v>41563.69</v>
      </c>
      <c r="K13" s="352">
        <v>0</v>
      </c>
      <c r="L13" s="353">
        <v>41563.69</v>
      </c>
      <c r="M13" s="354">
        <v>41563.69</v>
      </c>
      <c r="N13" s="352">
        <v>0</v>
      </c>
      <c r="O13" s="353">
        <v>41563.69</v>
      </c>
      <c r="P13" s="354">
        <v>41563.69</v>
      </c>
      <c r="Q13" s="352">
        <v>0</v>
      </c>
      <c r="R13" s="353">
        <v>41563.69</v>
      </c>
      <c r="S13" s="354">
        <v>41563.69</v>
      </c>
      <c r="T13" s="352">
        <v>0</v>
      </c>
      <c r="U13" s="353">
        <v>41563.69</v>
      </c>
      <c r="V13" s="354">
        <v>41563.69</v>
      </c>
    </row>
    <row r="14" spans="1:22" ht="18.399999999999999" customHeight="1" thickBot="1">
      <c r="A14" s="331"/>
      <c r="B14" s="332"/>
      <c r="C14" s="332"/>
      <c r="D14" s="332"/>
      <c r="E14" s="332"/>
      <c r="F14" s="332"/>
      <c r="G14" s="332"/>
      <c r="H14" s="334">
        <v>0</v>
      </c>
      <c r="I14" s="335">
        <v>0</v>
      </c>
      <c r="J14" s="336">
        <v>0</v>
      </c>
      <c r="K14" s="334">
        <v>0</v>
      </c>
      <c r="L14" s="335">
        <v>0</v>
      </c>
      <c r="M14" s="336">
        <v>0</v>
      </c>
      <c r="N14" s="334">
        <v>0</v>
      </c>
      <c r="O14" s="335">
        <v>0</v>
      </c>
      <c r="P14" s="336">
        <v>0</v>
      </c>
      <c r="Q14" s="334">
        <v>0</v>
      </c>
      <c r="R14" s="335">
        <v>0</v>
      </c>
      <c r="S14" s="336">
        <v>0</v>
      </c>
      <c r="T14" s="334">
        <v>0</v>
      </c>
      <c r="U14" s="335">
        <v>0</v>
      </c>
      <c r="V14" s="336">
        <v>0</v>
      </c>
    </row>
    <row r="15" spans="1:22" ht="18.399999999999999" customHeight="1" thickBot="1">
      <c r="A15" s="324" t="s">
        <v>327</v>
      </c>
      <c r="B15" s="325"/>
      <c r="C15" s="325"/>
      <c r="D15" s="325"/>
      <c r="E15" s="325"/>
      <c r="F15" s="325"/>
      <c r="G15" s="325"/>
      <c r="H15" s="343">
        <f>SUM(H10:H14)</f>
        <v>1481025.3199999998</v>
      </c>
      <c r="I15" s="344"/>
      <c r="J15" s="345"/>
      <c r="K15" s="344">
        <f>SUM(K10:K14)</f>
        <v>4204455.41</v>
      </c>
      <c r="L15" s="344"/>
      <c r="M15" s="344"/>
      <c r="N15" s="343">
        <f>SUM(N10:N14)</f>
        <v>335646.25</v>
      </c>
      <c r="O15" s="344"/>
      <c r="P15" s="345"/>
      <c r="Q15" s="344">
        <f>SUM(Q10:Q14)</f>
        <v>1269070.2</v>
      </c>
      <c r="R15" s="344"/>
      <c r="S15" s="345"/>
      <c r="T15" s="344">
        <f>SUM(T10:T14)</f>
        <v>2157046.6</v>
      </c>
      <c r="U15" s="344"/>
      <c r="V15" s="345"/>
    </row>
    <row r="16" spans="1:22" ht="18.399999999999999" customHeight="1">
      <c r="A16" s="346" t="s">
        <v>30</v>
      </c>
      <c r="B16" s="347"/>
      <c r="C16" s="347"/>
      <c r="D16" s="347"/>
      <c r="E16" s="347"/>
      <c r="F16" s="347"/>
      <c r="G16" s="347"/>
      <c r="H16" s="349">
        <v>3505142.7</v>
      </c>
      <c r="I16" s="350">
        <v>1521059.02</v>
      </c>
      <c r="J16" s="351">
        <v>2351270.66</v>
      </c>
      <c r="K16" s="349">
        <v>3351929.18</v>
      </c>
      <c r="L16" s="350">
        <v>1659060.83</v>
      </c>
      <c r="M16" s="351">
        <v>1521059.02</v>
      </c>
      <c r="N16" s="349">
        <v>4787937.2</v>
      </c>
      <c r="O16" s="350">
        <v>2230351.92</v>
      </c>
      <c r="P16" s="351">
        <v>1659060.83</v>
      </c>
      <c r="Q16" s="349">
        <v>2288595.46</v>
      </c>
      <c r="R16" s="350">
        <v>2351270.66</v>
      </c>
      <c r="S16" s="351">
        <v>2230351.92</v>
      </c>
      <c r="T16" s="349">
        <v>2023614.03</v>
      </c>
      <c r="U16" s="350">
        <v>2351270.66</v>
      </c>
      <c r="V16" s="351">
        <v>2230351.92</v>
      </c>
    </row>
    <row r="17" spans="1:22" ht="18.399999999999999" customHeight="1" thickBot="1">
      <c r="A17" s="331" t="s">
        <v>3</v>
      </c>
      <c r="B17" s="332"/>
      <c r="C17" s="332"/>
      <c r="D17" s="332"/>
      <c r="E17" s="332"/>
      <c r="F17" s="332"/>
      <c r="G17" s="332"/>
      <c r="H17" s="334">
        <v>649929.87</v>
      </c>
      <c r="I17" s="335">
        <v>1192323.53</v>
      </c>
      <c r="J17" s="336">
        <v>824300.6</v>
      </c>
      <c r="K17" s="334">
        <v>156149.01999999999</v>
      </c>
      <c r="L17" s="335">
        <v>4295659.8600000003</v>
      </c>
      <c r="M17" s="336">
        <v>1192323.53</v>
      </c>
      <c r="N17" s="334">
        <v>771075.44</v>
      </c>
      <c r="O17" s="335">
        <v>1045347.08</v>
      </c>
      <c r="P17" s="336">
        <v>4295659.8600000003</v>
      </c>
      <c r="Q17" s="334">
        <v>147244.38</v>
      </c>
      <c r="R17" s="335">
        <v>824300.6</v>
      </c>
      <c r="S17" s="336">
        <v>1045347.08</v>
      </c>
      <c r="T17" s="334">
        <v>1655031.65</v>
      </c>
      <c r="U17" s="335">
        <v>824300.6</v>
      </c>
      <c r="V17" s="336">
        <v>1045347.08</v>
      </c>
    </row>
    <row r="18" spans="1:22" ht="18.399999999999999" customHeight="1" thickBot="1">
      <c r="A18" s="337" t="s">
        <v>328</v>
      </c>
      <c r="B18" s="338"/>
      <c r="C18" s="338"/>
      <c r="D18" s="338"/>
      <c r="E18" s="338"/>
      <c r="F18" s="338"/>
      <c r="G18" s="338"/>
      <c r="H18" s="340">
        <f>SUM(H15:H17)</f>
        <v>5636097.8899999997</v>
      </c>
      <c r="I18" s="341"/>
      <c r="J18" s="342"/>
      <c r="K18" s="341">
        <f>SUM(K15:K17)</f>
        <v>7712533.6099999994</v>
      </c>
      <c r="L18" s="341"/>
      <c r="M18" s="341"/>
      <c r="N18" s="340">
        <f>SUM(N15:N17)</f>
        <v>5894658.8900000006</v>
      </c>
      <c r="O18" s="341"/>
      <c r="P18" s="342"/>
      <c r="Q18" s="340">
        <f>SUM(Q15:Q17)</f>
        <v>3704910.04</v>
      </c>
      <c r="R18" s="341"/>
      <c r="S18" s="342"/>
      <c r="T18" s="340">
        <f>SUM(T15:T17)</f>
        <v>5835692.2799999993</v>
      </c>
      <c r="U18" s="341"/>
      <c r="V18" s="342"/>
    </row>
    <row r="19" spans="1:22" s="196" customFormat="1" ht="28.15" customHeight="1">
      <c r="A19" s="211" t="s">
        <v>326</v>
      </c>
      <c r="B19" s="212"/>
      <c r="C19" s="212"/>
      <c r="D19" s="212"/>
      <c r="E19" s="212"/>
      <c r="H19" s="213"/>
      <c r="I19" s="213"/>
      <c r="J19" s="213"/>
      <c r="K19" s="213"/>
      <c r="L19" s="214"/>
      <c r="M19" s="214"/>
      <c r="N19" s="214"/>
      <c r="O19" s="214"/>
      <c r="P19" s="214"/>
      <c r="Q19" s="214"/>
      <c r="R19" s="214"/>
      <c r="S19" s="214"/>
    </row>
    <row r="20" spans="1:22" ht="18.399999999999999" customHeight="1">
      <c r="A20" s="74"/>
      <c r="B20" s="75"/>
      <c r="C20" s="75"/>
      <c r="D20" s="75"/>
      <c r="E20" s="75"/>
      <c r="F20" s="75"/>
      <c r="G20" s="75"/>
      <c r="H20" s="358" t="s">
        <v>302</v>
      </c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60"/>
      <c r="U20" s="360"/>
      <c r="V20" s="361"/>
    </row>
    <row r="21" spans="1:22" ht="18.399999999999999" customHeight="1">
      <c r="A21" s="362" t="s">
        <v>2</v>
      </c>
      <c r="B21" s="362"/>
      <c r="C21" s="362"/>
      <c r="D21" s="362"/>
      <c r="E21" s="362"/>
      <c r="F21" s="362"/>
      <c r="G21" s="362"/>
      <c r="H21" s="363">
        <f>K21-1</f>
        <v>2017</v>
      </c>
      <c r="I21" s="363"/>
      <c r="J21" s="363"/>
      <c r="K21" s="363">
        <f>N21-1</f>
        <v>2018</v>
      </c>
      <c r="L21" s="363"/>
      <c r="M21" s="363"/>
      <c r="N21" s="363">
        <f>Q21-1</f>
        <v>2019</v>
      </c>
      <c r="O21" s="363"/>
      <c r="P21" s="363"/>
      <c r="Q21" s="363">
        <f>T21-1</f>
        <v>2020</v>
      </c>
      <c r="R21" s="363"/>
      <c r="S21" s="363"/>
      <c r="T21" s="363">
        <f>R2</f>
        <v>2021</v>
      </c>
      <c r="U21" s="363"/>
      <c r="V21" s="363"/>
    </row>
    <row r="22" spans="1:22" ht="18.399999999999999" customHeight="1">
      <c r="A22" s="364" t="s">
        <v>15</v>
      </c>
      <c r="B22" s="365"/>
      <c r="C22" s="365"/>
      <c r="D22" s="365"/>
      <c r="E22" s="365"/>
      <c r="F22" s="365"/>
      <c r="G22" s="365"/>
      <c r="H22" s="355">
        <v>400918</v>
      </c>
      <c r="I22" s="356">
        <v>373432.17</v>
      </c>
      <c r="J22" s="357">
        <v>697745.74</v>
      </c>
      <c r="K22" s="355">
        <v>43544.51</v>
      </c>
      <c r="L22" s="356">
        <v>365967.42</v>
      </c>
      <c r="M22" s="357">
        <v>373432.17</v>
      </c>
      <c r="N22" s="355">
        <v>571873.32999999996</v>
      </c>
      <c r="O22" s="356">
        <v>414709.37</v>
      </c>
      <c r="P22" s="357">
        <v>365967.42</v>
      </c>
      <c r="Q22" s="355">
        <v>5000</v>
      </c>
      <c r="R22" s="356">
        <v>697745.74</v>
      </c>
      <c r="S22" s="357">
        <v>414709.37</v>
      </c>
      <c r="T22" s="355">
        <v>258228</v>
      </c>
      <c r="U22" s="356">
        <v>557211.56000000006</v>
      </c>
      <c r="V22" s="357">
        <v>577850.16</v>
      </c>
    </row>
    <row r="23" spans="1:22" ht="18.399999999999999" customHeight="1">
      <c r="A23" s="346" t="s">
        <v>304</v>
      </c>
      <c r="B23" s="347"/>
      <c r="C23" s="347"/>
      <c r="D23" s="347"/>
      <c r="E23" s="347"/>
      <c r="F23" s="347"/>
      <c r="G23" s="347"/>
      <c r="H23" s="352">
        <v>119784.51</v>
      </c>
      <c r="I23" s="353">
        <v>12728583.199999999</v>
      </c>
      <c r="J23" s="354">
        <v>13240574.68</v>
      </c>
      <c r="K23" s="352">
        <v>11505</v>
      </c>
      <c r="L23" s="353">
        <v>12120371.99</v>
      </c>
      <c r="M23" s="354">
        <v>12728583.199999999</v>
      </c>
      <c r="N23" s="352">
        <v>69092</v>
      </c>
      <c r="O23" s="353">
        <v>12941517.73</v>
      </c>
      <c r="P23" s="354">
        <v>12120371.99</v>
      </c>
      <c r="Q23" s="352">
        <v>660.02</v>
      </c>
      <c r="R23" s="353">
        <v>13240574.68</v>
      </c>
      <c r="S23" s="354">
        <v>12941517.73</v>
      </c>
      <c r="T23" s="352">
        <v>1414873</v>
      </c>
      <c r="U23" s="353">
        <v>13289626.9983333</v>
      </c>
      <c r="V23" s="354">
        <v>13396094.2633333</v>
      </c>
    </row>
    <row r="24" spans="1:22" ht="18.399999999999999" customHeight="1">
      <c r="A24" s="346" t="s">
        <v>16</v>
      </c>
      <c r="B24" s="347"/>
      <c r="C24" s="347"/>
      <c r="D24" s="347"/>
      <c r="E24" s="347"/>
      <c r="F24" s="347"/>
      <c r="G24" s="347"/>
      <c r="H24" s="352">
        <v>25</v>
      </c>
      <c r="I24" s="353">
        <v>548784.99</v>
      </c>
      <c r="J24" s="354">
        <v>408005.67</v>
      </c>
      <c r="K24" s="352">
        <v>624082</v>
      </c>
      <c r="L24" s="353">
        <v>536819.05000000005</v>
      </c>
      <c r="M24" s="354">
        <v>548784.99</v>
      </c>
      <c r="N24" s="352">
        <v>0</v>
      </c>
      <c r="O24" s="353">
        <v>344975.81</v>
      </c>
      <c r="P24" s="354">
        <v>536819.05000000005</v>
      </c>
      <c r="Q24" s="352">
        <v>0</v>
      </c>
      <c r="R24" s="353">
        <v>408005.67</v>
      </c>
      <c r="S24" s="354">
        <v>344975.81</v>
      </c>
      <c r="T24" s="352">
        <v>530156.34</v>
      </c>
      <c r="U24" s="353">
        <v>128208.38666666699</v>
      </c>
      <c r="V24" s="354">
        <v>26303.796666666702</v>
      </c>
    </row>
    <row r="25" spans="1:22" ht="18.399999999999999" customHeight="1" thickBot="1">
      <c r="A25" s="346" t="s">
        <v>3</v>
      </c>
      <c r="B25" s="347"/>
      <c r="C25" s="347"/>
      <c r="D25" s="347"/>
      <c r="E25" s="347"/>
      <c r="F25" s="347"/>
      <c r="G25" s="347"/>
      <c r="H25" s="334">
        <v>0</v>
      </c>
      <c r="I25" s="335">
        <v>0</v>
      </c>
      <c r="J25" s="336">
        <v>0</v>
      </c>
      <c r="K25" s="334">
        <v>0</v>
      </c>
      <c r="L25" s="335">
        <v>0</v>
      </c>
      <c r="M25" s="336">
        <v>0</v>
      </c>
      <c r="N25" s="334">
        <v>0</v>
      </c>
      <c r="O25" s="335">
        <v>0</v>
      </c>
      <c r="P25" s="336">
        <v>0</v>
      </c>
      <c r="Q25" s="334">
        <v>0</v>
      </c>
      <c r="R25" s="335">
        <v>0</v>
      </c>
      <c r="S25" s="336">
        <v>0</v>
      </c>
      <c r="T25" s="334">
        <v>0</v>
      </c>
      <c r="U25" s="335">
        <v>0</v>
      </c>
      <c r="V25" s="336">
        <v>0</v>
      </c>
    </row>
    <row r="26" spans="1:22" ht="18.399999999999999" customHeight="1" thickBot="1">
      <c r="A26" s="324" t="s">
        <v>327</v>
      </c>
      <c r="B26" s="325"/>
      <c r="C26" s="325"/>
      <c r="D26" s="325"/>
      <c r="E26" s="325"/>
      <c r="F26" s="325"/>
      <c r="G26" s="326"/>
      <c r="H26" s="343">
        <f>SUM(H22:H25)</f>
        <v>520727.51</v>
      </c>
      <c r="I26" s="344"/>
      <c r="J26" s="344"/>
      <c r="K26" s="343">
        <f>SUM(K22:K25)</f>
        <v>679131.51</v>
      </c>
      <c r="L26" s="344"/>
      <c r="M26" s="345"/>
      <c r="N26" s="344">
        <f>SUM(N22:N25)</f>
        <v>640965.32999999996</v>
      </c>
      <c r="O26" s="344"/>
      <c r="P26" s="344"/>
      <c r="Q26" s="343">
        <f>SUM(Q22:Q25)</f>
        <v>5660.02</v>
      </c>
      <c r="R26" s="344"/>
      <c r="S26" s="345"/>
      <c r="T26" s="343">
        <f>SUM(T22:T25)</f>
        <v>2203257.34</v>
      </c>
      <c r="U26" s="344"/>
      <c r="V26" s="345"/>
    </row>
    <row r="27" spans="1:22" ht="18.399999999999999" customHeight="1">
      <c r="A27" s="346" t="s">
        <v>30</v>
      </c>
      <c r="B27" s="347"/>
      <c r="C27" s="347"/>
      <c r="D27" s="347"/>
      <c r="E27" s="347"/>
      <c r="F27" s="347"/>
      <c r="G27" s="348"/>
      <c r="H27" s="349">
        <v>2949549.68</v>
      </c>
      <c r="I27" s="350"/>
      <c r="J27" s="351"/>
      <c r="K27" s="349">
        <v>3472477.04</v>
      </c>
      <c r="L27" s="350">
        <v>10122961.629999999</v>
      </c>
      <c r="M27" s="351">
        <v>6628334.5600000005</v>
      </c>
      <c r="N27" s="349">
        <v>3156409.32</v>
      </c>
      <c r="O27" s="350">
        <v>6248838.1500000004</v>
      </c>
      <c r="P27" s="351">
        <v>10122961.629999999</v>
      </c>
      <c r="Q27" s="349">
        <v>1994851.6</v>
      </c>
      <c r="R27" s="350">
        <v>6834216</v>
      </c>
      <c r="S27" s="351">
        <v>6248838.1500000004</v>
      </c>
      <c r="T27" s="349">
        <v>1802960.18</v>
      </c>
      <c r="U27" s="350">
        <v>6001218.2883333303</v>
      </c>
      <c r="V27" s="351">
        <v>5811470.0833333302</v>
      </c>
    </row>
    <row r="28" spans="1:22" ht="18.399999999999999" customHeight="1" thickBot="1">
      <c r="A28" s="331" t="s">
        <v>3</v>
      </c>
      <c r="B28" s="332"/>
      <c r="C28" s="332"/>
      <c r="D28" s="332"/>
      <c r="E28" s="332"/>
      <c r="F28" s="332"/>
      <c r="G28" s="333"/>
      <c r="H28" s="334">
        <v>881409.15</v>
      </c>
      <c r="I28" s="335">
        <v>0</v>
      </c>
      <c r="J28" s="336">
        <v>0</v>
      </c>
      <c r="K28" s="334">
        <v>1040925.06</v>
      </c>
      <c r="L28" s="335">
        <v>0</v>
      </c>
      <c r="M28" s="336">
        <v>0</v>
      </c>
      <c r="N28" s="334">
        <v>575214.24</v>
      </c>
      <c r="O28" s="335">
        <v>0</v>
      </c>
      <c r="P28" s="336">
        <v>0</v>
      </c>
      <c r="Q28" s="334">
        <v>915260.45</v>
      </c>
      <c r="R28" s="335">
        <v>0</v>
      </c>
      <c r="S28" s="336">
        <v>0</v>
      </c>
      <c r="T28" s="334">
        <v>1068396.2</v>
      </c>
      <c r="U28" s="335">
        <v>0</v>
      </c>
      <c r="V28" s="336">
        <v>0</v>
      </c>
    </row>
    <row r="29" spans="1:22" ht="18.399999999999999" customHeight="1" thickBot="1">
      <c r="A29" s="337" t="s">
        <v>328</v>
      </c>
      <c r="B29" s="338"/>
      <c r="C29" s="338"/>
      <c r="D29" s="338"/>
      <c r="E29" s="338"/>
      <c r="F29" s="338"/>
      <c r="G29" s="339"/>
      <c r="H29" s="340">
        <f>SUM(H26:H28)</f>
        <v>4351686.3400000008</v>
      </c>
      <c r="I29" s="341"/>
      <c r="J29" s="341"/>
      <c r="K29" s="340">
        <f>SUM(K26:K28)</f>
        <v>5192533.6099999994</v>
      </c>
      <c r="L29" s="341"/>
      <c r="M29" s="342"/>
      <c r="N29" s="341">
        <f>SUM(N26:N28)</f>
        <v>4372588.8899999997</v>
      </c>
      <c r="O29" s="341"/>
      <c r="P29" s="341"/>
      <c r="Q29" s="340">
        <f>SUM(Q26:Q28)</f>
        <v>2915772.0700000003</v>
      </c>
      <c r="R29" s="341"/>
      <c r="S29" s="342"/>
      <c r="T29" s="340">
        <f>SUM(T26:T28)</f>
        <v>5074613.72</v>
      </c>
      <c r="U29" s="341"/>
      <c r="V29" s="342"/>
    </row>
    <row r="30" spans="1:22" ht="16.899999999999999" customHeight="1">
      <c r="A30" s="74" t="s">
        <v>326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31">
    <mergeCell ref="A1:C2"/>
    <mergeCell ref="D1:I2"/>
    <mergeCell ref="J1:O2"/>
    <mergeCell ref="P1:Q1"/>
    <mergeCell ref="R1:S1"/>
    <mergeCell ref="P2:Q2"/>
    <mergeCell ref="R2:S2"/>
    <mergeCell ref="P3:Q3"/>
    <mergeCell ref="R3:S3"/>
    <mergeCell ref="H6:V6"/>
    <mergeCell ref="H7:J7"/>
    <mergeCell ref="K7:M7"/>
    <mergeCell ref="N7:P7"/>
    <mergeCell ref="Q7:S7"/>
    <mergeCell ref="T7:V7"/>
    <mergeCell ref="H8:V8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9:G29"/>
    <mergeCell ref="H29:J29"/>
    <mergeCell ref="K29:M29"/>
    <mergeCell ref="N29:P29"/>
    <mergeCell ref="Q29:S29"/>
    <mergeCell ref="T29:V29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16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70" t="str">
        <f>Coordonnées!A1</f>
        <v>Synthèse des Comptes</v>
      </c>
      <c r="B1" s="271"/>
      <c r="C1" s="271"/>
      <c r="D1" s="176"/>
      <c r="E1" s="267" t="s">
        <v>0</v>
      </c>
      <c r="F1" s="267"/>
      <c r="G1" s="271" t="str">
        <f>Coordonnées!J1</f>
        <v>LA ROCHE EN ARDENNE</v>
      </c>
      <c r="H1" s="271"/>
      <c r="I1" s="178" t="s">
        <v>296</v>
      </c>
      <c r="J1" s="198">
        <f>Coordonnées!R1</f>
        <v>83031</v>
      </c>
    </row>
    <row r="2" spans="1:10" ht="16.149999999999999" customHeight="1">
      <c r="A2" s="272"/>
      <c r="B2" s="273"/>
      <c r="C2" s="273"/>
      <c r="D2" s="177"/>
      <c r="E2" s="268"/>
      <c r="F2" s="268"/>
      <c r="G2" s="273"/>
      <c r="H2" s="273"/>
      <c r="I2" s="179" t="s">
        <v>1</v>
      </c>
      <c r="J2" s="199">
        <f>Coordonnées!R2</f>
        <v>2021</v>
      </c>
    </row>
    <row r="3" spans="1:10" s="196" customFormat="1" ht="27" customHeight="1">
      <c r="A3" s="210" t="str">
        <f>Coordonnées!A3</f>
        <v>Modèle officiel généré par l'application eComptes © SPW Intérieur et Action Sociale</v>
      </c>
      <c r="B3" s="193"/>
      <c r="C3" s="193"/>
      <c r="D3" s="193"/>
      <c r="E3" s="193"/>
      <c r="F3" s="194"/>
      <c r="G3" s="194"/>
      <c r="H3" s="195"/>
      <c r="I3" s="195" t="s">
        <v>297</v>
      </c>
      <c r="J3" s="197">
        <f>Coordonnées!R3</f>
        <v>1</v>
      </c>
    </row>
    <row r="4" spans="1:10" ht="16.149999999999999" customHeight="1">
      <c r="A4" s="32"/>
      <c r="B4" s="31"/>
      <c r="C4" s="31"/>
      <c r="D4" s="31"/>
      <c r="E4" s="380" t="s">
        <v>305</v>
      </c>
      <c r="F4" s="381"/>
      <c r="G4" s="381"/>
      <c r="H4" s="381"/>
      <c r="I4" s="381"/>
    </row>
    <row r="5" spans="1:10" ht="17.649999999999999" customHeight="1">
      <c r="A5" s="30"/>
      <c r="E5" s="388" t="s">
        <v>329</v>
      </c>
      <c r="F5" s="389"/>
      <c r="G5" s="389"/>
      <c r="H5" s="389"/>
      <c r="I5" s="389"/>
    </row>
    <row r="6" spans="1:10" ht="17.649999999999999" customHeight="1">
      <c r="A6" s="30"/>
      <c r="E6" s="184" t="str">
        <f>Coordonnées!$H$27</f>
        <v>Compte</v>
      </c>
      <c r="F6" s="184" t="str">
        <f>Coordonnées!$H$27</f>
        <v>Compte</v>
      </c>
      <c r="G6" s="184" t="str">
        <f>Coordonnées!$H$27</f>
        <v>Compte</v>
      </c>
      <c r="H6" s="184" t="str">
        <f>Coordonnées!$H$27</f>
        <v>Compte</v>
      </c>
      <c r="I6" s="184" t="str">
        <f>Coordonnées!$H$27</f>
        <v>Compte</v>
      </c>
    </row>
    <row r="7" spans="1:10" ht="17.649999999999999" customHeight="1">
      <c r="A7" s="30"/>
      <c r="E7" s="180">
        <f>F7-1</f>
        <v>2017</v>
      </c>
      <c r="F7" s="180">
        <f>G7-1</f>
        <v>2018</v>
      </c>
      <c r="G7" s="180">
        <f>H7-1</f>
        <v>2019</v>
      </c>
      <c r="H7" s="180">
        <f>I7-1</f>
        <v>2020</v>
      </c>
      <c r="I7" s="180">
        <f>J2</f>
        <v>2021</v>
      </c>
    </row>
    <row r="8" spans="1:10" ht="30" customHeight="1">
      <c r="A8" s="374" t="s">
        <v>38</v>
      </c>
      <c r="B8" s="375"/>
      <c r="C8" s="375"/>
      <c r="D8" s="376"/>
      <c r="E8" s="247">
        <v>818540.42</v>
      </c>
      <c r="F8" s="247">
        <v>78695.199999999997</v>
      </c>
      <c r="G8" s="247">
        <v>875811.75</v>
      </c>
      <c r="H8" s="247">
        <v>228403.83</v>
      </c>
      <c r="I8" s="247">
        <v>1678935.03</v>
      </c>
    </row>
    <row r="9" spans="1:10" ht="30" customHeight="1">
      <c r="A9" s="377" t="s">
        <v>19</v>
      </c>
      <c r="B9" s="378"/>
      <c r="C9" s="378"/>
      <c r="D9" s="379"/>
      <c r="E9" s="247">
        <v>1845501.95</v>
      </c>
      <c r="F9" s="247">
        <v>1792981.01</v>
      </c>
      <c r="G9" s="247">
        <v>1783302.68</v>
      </c>
      <c r="H9" s="247">
        <v>1795137.25</v>
      </c>
      <c r="I9" s="247">
        <v>2721345.94</v>
      </c>
    </row>
    <row r="10" spans="1:10" ht="30" customHeight="1">
      <c r="A10" s="377" t="s">
        <v>20</v>
      </c>
      <c r="B10" s="378"/>
      <c r="C10" s="378"/>
      <c r="D10" s="379"/>
      <c r="E10" s="247">
        <v>583581.98</v>
      </c>
      <c r="F10" s="247">
        <v>593001.35</v>
      </c>
      <c r="G10" s="247">
        <v>633526.01</v>
      </c>
      <c r="H10" s="247">
        <v>610048.68999999994</v>
      </c>
      <c r="I10" s="247">
        <v>595090.68999999994</v>
      </c>
    </row>
    <row r="11" spans="1:10" ht="30" customHeight="1">
      <c r="A11" s="377" t="s">
        <v>21</v>
      </c>
      <c r="B11" s="378"/>
      <c r="C11" s="378"/>
      <c r="D11" s="379"/>
      <c r="E11" s="247">
        <v>1936900.46</v>
      </c>
      <c r="F11" s="247">
        <v>2042175.13</v>
      </c>
      <c r="G11" s="247">
        <v>2071402.54</v>
      </c>
      <c r="H11" s="247">
        <v>2056009.33</v>
      </c>
      <c r="I11" s="247">
        <v>2044677.89</v>
      </c>
    </row>
    <row r="12" spans="1:10" ht="30" customHeight="1">
      <c r="A12" s="377" t="s">
        <v>29</v>
      </c>
      <c r="B12" s="378"/>
      <c r="C12" s="378"/>
      <c r="D12" s="379"/>
      <c r="E12" s="247">
        <v>136674.64000000001</v>
      </c>
      <c r="F12" s="247">
        <v>145568.01999999999</v>
      </c>
      <c r="G12" s="247">
        <v>132601.14000000001</v>
      </c>
      <c r="H12" s="247">
        <v>123096.71</v>
      </c>
      <c r="I12" s="247">
        <v>137914.62</v>
      </c>
    </row>
    <row r="13" spans="1:10" ht="30" customHeight="1">
      <c r="A13" s="377" t="s">
        <v>22</v>
      </c>
      <c r="B13" s="378"/>
      <c r="C13" s="378"/>
      <c r="D13" s="379"/>
      <c r="E13" s="247">
        <v>384382.44</v>
      </c>
      <c r="F13" s="247">
        <v>488373.29</v>
      </c>
      <c r="G13" s="247">
        <v>335647.54</v>
      </c>
      <c r="H13" s="247">
        <v>320003.78000000003</v>
      </c>
      <c r="I13" s="247">
        <v>346792.63</v>
      </c>
    </row>
    <row r="14" spans="1:10" ht="30" customHeight="1">
      <c r="A14" s="377" t="s">
        <v>23</v>
      </c>
      <c r="B14" s="378"/>
      <c r="C14" s="378"/>
      <c r="D14" s="379"/>
      <c r="E14" s="247">
        <v>248180.8</v>
      </c>
      <c r="F14" s="247">
        <v>253713.27</v>
      </c>
      <c r="G14" s="247">
        <v>287128.24</v>
      </c>
      <c r="H14" s="247">
        <v>265851.21000000002</v>
      </c>
      <c r="I14" s="247">
        <v>319908.17</v>
      </c>
    </row>
    <row r="15" spans="1:10" ht="30" customHeight="1">
      <c r="A15" s="377" t="s">
        <v>24</v>
      </c>
      <c r="B15" s="378"/>
      <c r="C15" s="378"/>
      <c r="D15" s="379"/>
      <c r="E15" s="247">
        <v>794103.31</v>
      </c>
      <c r="F15" s="247">
        <v>833436.71</v>
      </c>
      <c r="G15" s="247">
        <v>753154.43</v>
      </c>
      <c r="H15" s="247">
        <v>865582.6</v>
      </c>
      <c r="I15" s="247">
        <v>651903.63</v>
      </c>
    </row>
    <row r="16" spans="1:10" ht="30" customHeight="1">
      <c r="A16" s="382" t="s">
        <v>35</v>
      </c>
      <c r="B16" s="383"/>
      <c r="C16" s="383"/>
      <c r="D16" s="384"/>
      <c r="E16" s="247">
        <v>0</v>
      </c>
      <c r="F16" s="247">
        <v>0</v>
      </c>
      <c r="G16" s="247">
        <v>0</v>
      </c>
      <c r="H16" s="247">
        <v>0</v>
      </c>
      <c r="I16" s="247">
        <v>0</v>
      </c>
    </row>
    <row r="17" spans="1:9" ht="30" customHeight="1">
      <c r="A17" s="377" t="s">
        <v>34</v>
      </c>
      <c r="B17" s="378"/>
      <c r="C17" s="378"/>
      <c r="D17" s="379"/>
      <c r="E17" s="247">
        <v>234330.12</v>
      </c>
      <c r="F17" s="247">
        <v>180929.75</v>
      </c>
      <c r="G17" s="247">
        <v>226741.33</v>
      </c>
      <c r="H17" s="247">
        <v>200723.26</v>
      </c>
      <c r="I17" s="247">
        <v>193785.69</v>
      </c>
    </row>
    <row r="18" spans="1:9" ht="30" customHeight="1">
      <c r="A18" s="377" t="s">
        <v>25</v>
      </c>
      <c r="B18" s="378"/>
      <c r="C18" s="378"/>
      <c r="D18" s="379"/>
      <c r="E18" s="247">
        <v>717504.93</v>
      </c>
      <c r="F18" s="247">
        <v>734644.67</v>
      </c>
      <c r="G18" s="247">
        <v>732221.23</v>
      </c>
      <c r="H18" s="247">
        <v>656516.48</v>
      </c>
      <c r="I18" s="247">
        <v>719489.04</v>
      </c>
    </row>
    <row r="19" spans="1:9" ht="30" customHeight="1">
      <c r="A19" s="382" t="s">
        <v>26</v>
      </c>
      <c r="B19" s="383"/>
      <c r="C19" s="383"/>
      <c r="D19" s="384"/>
      <c r="E19" s="247">
        <v>899615.35</v>
      </c>
      <c r="F19" s="247">
        <v>878884.16</v>
      </c>
      <c r="G19" s="247">
        <v>871739.78</v>
      </c>
      <c r="H19" s="247">
        <v>794362.14</v>
      </c>
      <c r="I19" s="247">
        <v>1686668.17</v>
      </c>
    </row>
    <row r="20" spans="1:9" ht="30" customHeight="1">
      <c r="A20" s="377" t="s">
        <v>27</v>
      </c>
      <c r="B20" s="378"/>
      <c r="C20" s="378"/>
      <c r="D20" s="379"/>
      <c r="E20" s="247">
        <v>2247.1</v>
      </c>
      <c r="F20" s="247">
        <v>1341.76</v>
      </c>
      <c r="G20" s="247">
        <v>1362.24</v>
      </c>
      <c r="H20" s="247">
        <v>1384.02</v>
      </c>
      <c r="I20" s="247">
        <v>1386.66</v>
      </c>
    </row>
    <row r="21" spans="1:9" ht="30" customHeight="1">
      <c r="A21" s="385" t="s">
        <v>28</v>
      </c>
      <c r="B21" s="386"/>
      <c r="C21" s="386"/>
      <c r="D21" s="387"/>
      <c r="E21" s="247">
        <v>7815.94</v>
      </c>
      <c r="F21" s="247">
        <v>7849.87</v>
      </c>
      <c r="G21" s="247">
        <v>8328.7800000000007</v>
      </c>
      <c r="H21" s="247">
        <v>8316.51</v>
      </c>
      <c r="I21" s="247">
        <v>8317.2800000000007</v>
      </c>
    </row>
  </sheetData>
  <mergeCells count="19"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1:C2"/>
    <mergeCell ref="A8:D8"/>
    <mergeCell ref="A9:D9"/>
    <mergeCell ref="G1:H2"/>
    <mergeCell ref="E1:F2"/>
    <mergeCell ref="E4:I4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21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70" t="str">
        <f>Coordonnées!A1</f>
        <v>Synthèse des Comptes</v>
      </c>
      <c r="B1" s="271"/>
      <c r="C1" s="271"/>
      <c r="D1" s="176"/>
      <c r="E1" s="267" t="s">
        <v>0</v>
      </c>
      <c r="F1" s="267"/>
      <c r="G1" s="271" t="str">
        <f>Coordonnées!J1</f>
        <v>LA ROCHE EN ARDENNE</v>
      </c>
      <c r="H1" s="271"/>
      <c r="I1" s="178" t="s">
        <v>296</v>
      </c>
      <c r="J1" s="198">
        <f>Coordonnées!R1</f>
        <v>83031</v>
      </c>
    </row>
    <row r="2" spans="1:10" ht="16.149999999999999" customHeight="1">
      <c r="A2" s="272"/>
      <c r="B2" s="273"/>
      <c r="C2" s="273"/>
      <c r="D2" s="177"/>
      <c r="E2" s="268"/>
      <c r="F2" s="268"/>
      <c r="G2" s="273"/>
      <c r="H2" s="273"/>
      <c r="I2" s="179" t="s">
        <v>1</v>
      </c>
      <c r="J2" s="199">
        <f>Coordonnées!R2</f>
        <v>2021</v>
      </c>
    </row>
    <row r="3" spans="1:10" s="196" customFormat="1" ht="27" customHeight="1">
      <c r="A3" s="210" t="str">
        <f>Coordonnées!A3</f>
        <v>Modèle officiel généré par l'application eComptes © SPW Intérieur et Action Sociale</v>
      </c>
      <c r="B3" s="193"/>
      <c r="C3" s="193"/>
      <c r="D3" s="193"/>
      <c r="E3" s="193"/>
      <c r="F3" s="194"/>
      <c r="G3" s="194"/>
      <c r="H3" s="195"/>
      <c r="I3" s="195" t="s">
        <v>297</v>
      </c>
      <c r="J3" s="197">
        <f>Coordonnées!R3</f>
        <v>1</v>
      </c>
    </row>
    <row r="4" spans="1:10" ht="16.149999999999999" customHeight="1">
      <c r="A4" s="32"/>
      <c r="B4" s="31"/>
      <c r="C4" s="31"/>
      <c r="D4" s="31"/>
      <c r="E4" s="380" t="s">
        <v>305</v>
      </c>
      <c r="F4" s="381"/>
      <c r="G4" s="381"/>
      <c r="H4" s="381"/>
      <c r="I4" s="381"/>
    </row>
    <row r="5" spans="1:10" ht="17.649999999999999" customHeight="1">
      <c r="A5" s="30"/>
      <c r="E5" s="390" t="s">
        <v>330</v>
      </c>
      <c r="F5" s="391"/>
      <c r="G5" s="391"/>
      <c r="H5" s="391"/>
      <c r="I5" s="391"/>
    </row>
    <row r="6" spans="1:10" ht="17.649999999999999" customHeight="1">
      <c r="A6" s="30"/>
      <c r="E6" s="184" t="str">
        <f>Coordonnées!$H$27</f>
        <v>Compte</v>
      </c>
      <c r="F6" s="184" t="str">
        <f>Coordonnées!$H$27</f>
        <v>Compte</v>
      </c>
      <c r="G6" s="184" t="str">
        <f>Coordonnées!$H$27</f>
        <v>Compte</v>
      </c>
      <c r="H6" s="184" t="str">
        <f>Coordonnées!$H$27</f>
        <v>Compte</v>
      </c>
      <c r="I6" s="184" t="str">
        <f>Coordonnées!$H$27</f>
        <v>Compte</v>
      </c>
    </row>
    <row r="7" spans="1:10" ht="17.649999999999999" customHeight="1">
      <c r="A7" s="30"/>
      <c r="E7" s="180">
        <f>F7-1</f>
        <v>2017</v>
      </c>
      <c r="F7" s="180">
        <f>G7-1</f>
        <v>2018</v>
      </c>
      <c r="G7" s="180">
        <f>H7-1</f>
        <v>2019</v>
      </c>
      <c r="H7" s="180">
        <f>I7-1</f>
        <v>2020</v>
      </c>
      <c r="I7" s="180">
        <f>J2</f>
        <v>2021</v>
      </c>
    </row>
    <row r="8" spans="1:10" ht="30" customHeight="1">
      <c r="A8" s="374" t="s">
        <v>38</v>
      </c>
      <c r="B8" s="375"/>
      <c r="C8" s="375"/>
      <c r="D8" s="376"/>
      <c r="E8" s="247">
        <v>8106421.8899999997</v>
      </c>
      <c r="F8" s="247">
        <v>8033884.5</v>
      </c>
      <c r="G8" s="247">
        <v>8129965.79</v>
      </c>
      <c r="H8" s="247">
        <v>7564830.8300000001</v>
      </c>
      <c r="I8" s="247">
        <v>6851762.6699999999</v>
      </c>
    </row>
    <row r="9" spans="1:10" ht="30" customHeight="1">
      <c r="A9" s="377" t="s">
        <v>19</v>
      </c>
      <c r="B9" s="378"/>
      <c r="C9" s="378"/>
      <c r="D9" s="379"/>
      <c r="E9" s="247">
        <v>280920.90999999997</v>
      </c>
      <c r="F9" s="247">
        <v>312438.06</v>
      </c>
      <c r="G9" s="247">
        <v>355423.24</v>
      </c>
      <c r="H9" s="247">
        <v>343161.75</v>
      </c>
      <c r="I9" s="247">
        <v>1318171.4099999999</v>
      </c>
    </row>
    <row r="10" spans="1:10" ht="30" customHeight="1">
      <c r="A10" s="377" t="s">
        <v>20</v>
      </c>
      <c r="B10" s="378"/>
      <c r="C10" s="378"/>
      <c r="D10" s="379"/>
      <c r="E10" s="247">
        <v>0</v>
      </c>
      <c r="F10" s="247">
        <v>0</v>
      </c>
      <c r="G10" s="247">
        <v>16888.22</v>
      </c>
      <c r="H10" s="247">
        <v>3377.64</v>
      </c>
      <c r="I10" s="247">
        <v>0</v>
      </c>
    </row>
    <row r="11" spans="1:10" ht="30" customHeight="1">
      <c r="A11" s="377" t="s">
        <v>21</v>
      </c>
      <c r="B11" s="378"/>
      <c r="C11" s="378"/>
      <c r="D11" s="379"/>
      <c r="E11" s="247">
        <v>243885.01</v>
      </c>
      <c r="F11" s="247">
        <v>234945.07</v>
      </c>
      <c r="G11" s="247">
        <v>268336.73</v>
      </c>
      <c r="H11" s="247">
        <v>216477.16</v>
      </c>
      <c r="I11" s="247">
        <v>257392.87</v>
      </c>
    </row>
    <row r="12" spans="1:10" ht="30" customHeight="1">
      <c r="A12" s="377" t="s">
        <v>29</v>
      </c>
      <c r="B12" s="378"/>
      <c r="C12" s="378"/>
      <c r="D12" s="379"/>
      <c r="E12" s="247">
        <v>130557.23</v>
      </c>
      <c r="F12" s="247">
        <v>129316.99</v>
      </c>
      <c r="G12" s="247">
        <v>129265.25</v>
      </c>
      <c r="H12" s="247">
        <v>130087.37</v>
      </c>
      <c r="I12" s="247">
        <v>128656.92</v>
      </c>
    </row>
    <row r="13" spans="1:10" ht="30" customHeight="1">
      <c r="A13" s="377" t="s">
        <v>22</v>
      </c>
      <c r="B13" s="378"/>
      <c r="C13" s="378"/>
      <c r="D13" s="379"/>
      <c r="E13" s="247">
        <v>1643403.07</v>
      </c>
      <c r="F13" s="247">
        <v>983791.12</v>
      </c>
      <c r="G13" s="247">
        <v>618401.46</v>
      </c>
      <c r="H13" s="247">
        <v>893692.28</v>
      </c>
      <c r="I13" s="247">
        <v>2264180.92</v>
      </c>
    </row>
    <row r="14" spans="1:10" ht="30" customHeight="1">
      <c r="A14" s="377" t="s">
        <v>23</v>
      </c>
      <c r="B14" s="378"/>
      <c r="C14" s="378"/>
      <c r="D14" s="379"/>
      <c r="E14" s="247">
        <v>108122.92</v>
      </c>
      <c r="F14" s="247">
        <v>115584.06</v>
      </c>
      <c r="G14" s="247">
        <v>137022.67000000001</v>
      </c>
      <c r="H14" s="247">
        <v>152389</v>
      </c>
      <c r="I14" s="247">
        <v>197514.52</v>
      </c>
    </row>
    <row r="15" spans="1:10" ht="30" customHeight="1">
      <c r="A15" s="377" t="s">
        <v>24</v>
      </c>
      <c r="B15" s="378"/>
      <c r="C15" s="378"/>
      <c r="D15" s="379"/>
      <c r="E15" s="247">
        <v>126991.75</v>
      </c>
      <c r="F15" s="247">
        <v>125664.99</v>
      </c>
      <c r="G15" s="247">
        <v>121217.98</v>
      </c>
      <c r="H15" s="247">
        <v>134268.21</v>
      </c>
      <c r="I15" s="247">
        <v>155794.51</v>
      </c>
    </row>
    <row r="16" spans="1:10" ht="30" customHeight="1">
      <c r="A16" s="382" t="s">
        <v>35</v>
      </c>
      <c r="B16" s="383"/>
      <c r="C16" s="383"/>
      <c r="D16" s="384"/>
      <c r="E16" s="247">
        <v>0</v>
      </c>
      <c r="F16" s="247">
        <v>0</v>
      </c>
      <c r="G16" s="247">
        <v>0</v>
      </c>
      <c r="H16" s="247">
        <v>0</v>
      </c>
      <c r="I16" s="247">
        <v>0</v>
      </c>
    </row>
    <row r="17" spans="1:9" ht="30" customHeight="1">
      <c r="A17" s="377" t="s">
        <v>34</v>
      </c>
      <c r="B17" s="378"/>
      <c r="C17" s="378"/>
      <c r="D17" s="379"/>
      <c r="E17" s="247">
        <v>0</v>
      </c>
      <c r="F17" s="247">
        <v>0</v>
      </c>
      <c r="G17" s="247">
        <v>0</v>
      </c>
      <c r="H17" s="247">
        <v>0</v>
      </c>
      <c r="I17" s="247">
        <v>0</v>
      </c>
    </row>
    <row r="18" spans="1:9" ht="30" customHeight="1">
      <c r="A18" s="377" t="s">
        <v>25</v>
      </c>
      <c r="B18" s="378"/>
      <c r="C18" s="378"/>
      <c r="D18" s="379"/>
      <c r="E18" s="247">
        <v>557.29999999999995</v>
      </c>
      <c r="F18" s="247">
        <v>228.9</v>
      </c>
      <c r="G18" s="247">
        <v>242.5</v>
      </c>
      <c r="H18" s="247">
        <v>0</v>
      </c>
      <c r="I18" s="247">
        <v>0</v>
      </c>
    </row>
    <row r="19" spans="1:9" ht="30" customHeight="1">
      <c r="A19" s="382" t="s">
        <v>26</v>
      </c>
      <c r="B19" s="383"/>
      <c r="C19" s="383"/>
      <c r="D19" s="384"/>
      <c r="E19" s="247">
        <v>52977.99</v>
      </c>
      <c r="F19" s="247">
        <v>16886.03</v>
      </c>
      <c r="G19" s="247">
        <v>11530.34</v>
      </c>
      <c r="H19" s="247">
        <v>26758.18</v>
      </c>
      <c r="I19" s="247">
        <v>952427.56</v>
      </c>
    </row>
    <row r="20" spans="1:9" ht="30" customHeight="1">
      <c r="A20" s="377" t="s">
        <v>27</v>
      </c>
      <c r="B20" s="378"/>
      <c r="C20" s="378"/>
      <c r="D20" s="379"/>
      <c r="E20" s="247">
        <v>0</v>
      </c>
      <c r="F20" s="247">
        <v>0</v>
      </c>
      <c r="G20" s="247">
        <v>0</v>
      </c>
      <c r="H20" s="247">
        <v>0</v>
      </c>
      <c r="I20" s="247">
        <v>0</v>
      </c>
    </row>
    <row r="21" spans="1:9" ht="30" customHeight="1">
      <c r="A21" s="385" t="s">
        <v>28</v>
      </c>
      <c r="B21" s="386"/>
      <c r="C21" s="386"/>
      <c r="D21" s="387"/>
      <c r="E21" s="247">
        <v>0</v>
      </c>
      <c r="F21" s="247">
        <v>0</v>
      </c>
      <c r="G21" s="247">
        <v>0</v>
      </c>
      <c r="H21" s="247">
        <v>0</v>
      </c>
      <c r="I21" s="247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22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70" t="str">
        <f>Coordonnées!A1</f>
        <v>Synthèse des Comptes</v>
      </c>
      <c r="B1" s="271"/>
      <c r="C1" s="271"/>
      <c r="D1" s="176"/>
      <c r="E1" s="267" t="s">
        <v>0</v>
      </c>
      <c r="F1" s="267"/>
      <c r="G1" s="271" t="str">
        <f>Coordonnées!J1</f>
        <v>LA ROCHE EN ARDENNE</v>
      </c>
      <c r="H1" s="271"/>
      <c r="I1" s="178" t="s">
        <v>296</v>
      </c>
      <c r="J1" s="198">
        <f>Coordonnées!R1</f>
        <v>83031</v>
      </c>
    </row>
    <row r="2" spans="1:10" ht="16.149999999999999" customHeight="1">
      <c r="A2" s="272"/>
      <c r="B2" s="273"/>
      <c r="C2" s="273"/>
      <c r="D2" s="177"/>
      <c r="E2" s="268"/>
      <c r="F2" s="268"/>
      <c r="G2" s="273"/>
      <c r="H2" s="273"/>
      <c r="I2" s="179" t="s">
        <v>1</v>
      </c>
      <c r="J2" s="199">
        <f>Coordonnées!R2</f>
        <v>2021</v>
      </c>
    </row>
    <row r="3" spans="1:10" s="196" customFormat="1" ht="27" customHeight="1">
      <c r="A3" s="210" t="str">
        <f>Coordonnées!A3</f>
        <v>Modèle officiel généré par l'application eComptes © SPW Intérieur et Action Sociale</v>
      </c>
      <c r="B3" s="193"/>
      <c r="C3" s="193"/>
      <c r="D3" s="193"/>
      <c r="E3" s="193"/>
      <c r="F3" s="194"/>
      <c r="G3" s="194"/>
      <c r="I3" s="195" t="s">
        <v>297</v>
      </c>
      <c r="J3" s="197">
        <f>Coordonnées!R3</f>
        <v>1</v>
      </c>
    </row>
    <row r="4" spans="1:10" ht="16.149999999999999" customHeight="1">
      <c r="A4" s="32"/>
      <c r="B4" s="31"/>
      <c r="C4" s="31"/>
      <c r="D4" s="31"/>
      <c r="E4" s="380" t="s">
        <v>305</v>
      </c>
      <c r="F4" s="381"/>
      <c r="G4" s="381"/>
      <c r="H4" s="381"/>
      <c r="I4" s="381"/>
    </row>
    <row r="5" spans="1:10" ht="17.649999999999999" customHeight="1">
      <c r="A5" s="30"/>
      <c r="E5" s="392" t="s">
        <v>331</v>
      </c>
      <c r="F5" s="393"/>
      <c r="G5" s="393"/>
      <c r="H5" s="393"/>
      <c r="I5" s="393"/>
    </row>
    <row r="6" spans="1:10" ht="17.649999999999999" customHeight="1">
      <c r="A6" s="30"/>
      <c r="E6" s="184" t="str">
        <f>Coordonnées!$H$27</f>
        <v>Compte</v>
      </c>
      <c r="F6" s="184" t="str">
        <f>Coordonnées!$H$27</f>
        <v>Compte</v>
      </c>
      <c r="G6" s="184" t="str">
        <f>Coordonnées!$H$27</f>
        <v>Compte</v>
      </c>
      <c r="H6" s="184" t="str">
        <f>Coordonnées!$H$27</f>
        <v>Compte</v>
      </c>
      <c r="I6" s="184" t="str">
        <f>Coordonnées!$H$27</f>
        <v>Compte</v>
      </c>
    </row>
    <row r="7" spans="1:10" ht="17.649999999999999" customHeight="1">
      <c r="A7" s="30"/>
      <c r="E7" s="180">
        <f>F7-1</f>
        <v>2017</v>
      </c>
      <c r="F7" s="180">
        <f>G7-1</f>
        <v>2018</v>
      </c>
      <c r="G7" s="180">
        <f>H7-1</f>
        <v>2019</v>
      </c>
      <c r="H7" s="180">
        <f>I7-1</f>
        <v>2020</v>
      </c>
      <c r="I7" s="180">
        <f>J2</f>
        <v>2021</v>
      </c>
    </row>
    <row r="8" spans="1:10" ht="30" customHeight="1">
      <c r="A8" s="374" t="s">
        <v>38</v>
      </c>
      <c r="B8" s="375"/>
      <c r="C8" s="375"/>
      <c r="D8" s="376"/>
      <c r="E8" s="247">
        <v>649929.87</v>
      </c>
      <c r="F8" s="247">
        <v>215777.9</v>
      </c>
      <c r="G8" s="247">
        <v>771075.44</v>
      </c>
      <c r="H8" s="247">
        <v>206873.26</v>
      </c>
      <c r="I8" s="247">
        <v>1727249.31</v>
      </c>
    </row>
    <row r="9" spans="1:10" ht="30" customHeight="1">
      <c r="A9" s="377" t="s">
        <v>19</v>
      </c>
      <c r="B9" s="378"/>
      <c r="C9" s="378"/>
      <c r="D9" s="379"/>
      <c r="E9" s="247">
        <v>326085.89</v>
      </c>
      <c r="F9" s="247">
        <v>245609.82</v>
      </c>
      <c r="G9" s="247">
        <v>46121.52</v>
      </c>
      <c r="H9" s="247">
        <v>305880.36</v>
      </c>
      <c r="I9" s="247">
        <v>48689.83</v>
      </c>
    </row>
    <row r="10" spans="1:10" ht="30" customHeight="1">
      <c r="A10" s="377" t="s">
        <v>20</v>
      </c>
      <c r="B10" s="378"/>
      <c r="C10" s="378"/>
      <c r="D10" s="379"/>
      <c r="E10" s="247">
        <v>0</v>
      </c>
      <c r="F10" s="247">
        <v>0</v>
      </c>
      <c r="G10" s="247">
        <v>0</v>
      </c>
      <c r="H10" s="247">
        <v>0</v>
      </c>
      <c r="I10" s="247">
        <v>0</v>
      </c>
    </row>
    <row r="11" spans="1:10" ht="30" customHeight="1">
      <c r="A11" s="377" t="s">
        <v>21</v>
      </c>
      <c r="B11" s="378"/>
      <c r="C11" s="378"/>
      <c r="D11" s="379"/>
      <c r="E11" s="247">
        <v>635814.37</v>
      </c>
      <c r="F11" s="247">
        <v>3516730.82</v>
      </c>
      <c r="G11" s="247">
        <v>113629.67</v>
      </c>
      <c r="H11" s="247">
        <v>414228.69</v>
      </c>
      <c r="I11" s="247">
        <v>1195338.5</v>
      </c>
    </row>
    <row r="12" spans="1:10" ht="30" customHeight="1">
      <c r="A12" s="377" t="s">
        <v>29</v>
      </c>
      <c r="B12" s="378"/>
      <c r="C12" s="378"/>
      <c r="D12" s="379"/>
      <c r="E12" s="247">
        <v>20641</v>
      </c>
      <c r="F12" s="247">
        <v>36300</v>
      </c>
      <c r="G12" s="247">
        <v>0</v>
      </c>
      <c r="H12" s="247">
        <v>0</v>
      </c>
      <c r="I12" s="247">
        <v>129156.39</v>
      </c>
    </row>
    <row r="13" spans="1:10" ht="30" customHeight="1">
      <c r="A13" s="377" t="s">
        <v>22</v>
      </c>
      <c r="B13" s="378"/>
      <c r="C13" s="378"/>
      <c r="D13" s="379"/>
      <c r="E13" s="247">
        <v>0</v>
      </c>
      <c r="F13" s="247">
        <v>0</v>
      </c>
      <c r="G13" s="247">
        <v>0</v>
      </c>
      <c r="H13" s="247">
        <v>0</v>
      </c>
      <c r="I13" s="247">
        <v>0</v>
      </c>
    </row>
    <row r="14" spans="1:10" ht="30" customHeight="1">
      <c r="A14" s="377" t="s">
        <v>23</v>
      </c>
      <c r="B14" s="378"/>
      <c r="C14" s="378"/>
      <c r="D14" s="379"/>
      <c r="E14" s="247">
        <v>397900</v>
      </c>
      <c r="F14" s="247">
        <v>48028.77</v>
      </c>
      <c r="G14" s="247">
        <v>94002.45</v>
      </c>
      <c r="H14" s="247">
        <v>179501.61</v>
      </c>
      <c r="I14" s="247">
        <v>643934.37</v>
      </c>
    </row>
    <row r="15" spans="1:10" ht="30" customHeight="1">
      <c r="A15" s="377" t="s">
        <v>24</v>
      </c>
      <c r="B15" s="378"/>
      <c r="C15" s="378"/>
      <c r="D15" s="379"/>
      <c r="E15" s="247">
        <v>0</v>
      </c>
      <c r="F15" s="247">
        <v>62895.3</v>
      </c>
      <c r="G15" s="247">
        <v>0</v>
      </c>
      <c r="H15" s="247">
        <v>229430.59</v>
      </c>
      <c r="I15" s="247">
        <v>10000</v>
      </c>
    </row>
    <row r="16" spans="1:10" ht="30" customHeight="1">
      <c r="A16" s="382" t="s">
        <v>35</v>
      </c>
      <c r="B16" s="383"/>
      <c r="C16" s="383"/>
      <c r="D16" s="384"/>
      <c r="E16" s="247">
        <v>0</v>
      </c>
      <c r="F16" s="247">
        <v>0</v>
      </c>
      <c r="G16" s="247">
        <v>0</v>
      </c>
      <c r="H16" s="247">
        <v>0</v>
      </c>
      <c r="I16" s="247">
        <v>0</v>
      </c>
    </row>
    <row r="17" spans="1:9" ht="30" customHeight="1">
      <c r="A17" s="377" t="s">
        <v>34</v>
      </c>
      <c r="B17" s="378"/>
      <c r="C17" s="378"/>
      <c r="D17" s="379"/>
      <c r="E17" s="247">
        <v>55454.09</v>
      </c>
      <c r="F17" s="247">
        <v>127467.32</v>
      </c>
      <c r="G17" s="247">
        <v>26217.11</v>
      </c>
      <c r="H17" s="247">
        <v>21325.82</v>
      </c>
      <c r="I17" s="247">
        <v>6370.35</v>
      </c>
    </row>
    <row r="18" spans="1:9" ht="30" customHeight="1">
      <c r="A18" s="377" t="s">
        <v>25</v>
      </c>
      <c r="B18" s="378"/>
      <c r="C18" s="378"/>
      <c r="D18" s="379"/>
      <c r="E18" s="247">
        <v>0</v>
      </c>
      <c r="F18" s="247">
        <v>0</v>
      </c>
      <c r="G18" s="247">
        <v>0</v>
      </c>
      <c r="H18" s="247">
        <v>0</v>
      </c>
      <c r="I18" s="247">
        <v>0</v>
      </c>
    </row>
    <row r="19" spans="1:9" ht="30" customHeight="1">
      <c r="A19" s="382" t="s">
        <v>26</v>
      </c>
      <c r="B19" s="383"/>
      <c r="C19" s="383"/>
      <c r="D19" s="384"/>
      <c r="E19" s="247">
        <v>45129.97</v>
      </c>
      <c r="F19" s="247">
        <v>67794.5</v>
      </c>
      <c r="G19" s="247">
        <v>55675.5</v>
      </c>
      <c r="H19" s="247">
        <v>59074.25</v>
      </c>
      <c r="I19" s="247">
        <v>51300</v>
      </c>
    </row>
    <row r="20" spans="1:9" ht="30" customHeight="1">
      <c r="A20" s="377" t="s">
        <v>27</v>
      </c>
      <c r="B20" s="378"/>
      <c r="C20" s="378"/>
      <c r="D20" s="379"/>
      <c r="E20" s="247">
        <v>0</v>
      </c>
      <c r="F20" s="247">
        <v>0</v>
      </c>
      <c r="G20" s="247">
        <v>0</v>
      </c>
      <c r="H20" s="247">
        <v>0</v>
      </c>
      <c r="I20" s="247">
        <v>0</v>
      </c>
    </row>
    <row r="21" spans="1:9" ht="30" customHeight="1">
      <c r="A21" s="385" t="s">
        <v>28</v>
      </c>
      <c r="B21" s="386"/>
      <c r="C21" s="386"/>
      <c r="D21" s="387"/>
      <c r="E21" s="247">
        <v>0</v>
      </c>
      <c r="F21" s="247">
        <v>40000</v>
      </c>
      <c r="G21" s="247">
        <v>0</v>
      </c>
      <c r="H21" s="247">
        <v>0</v>
      </c>
      <c r="I21" s="247">
        <v>39.5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23"/>
  <dimension ref="A1:J21"/>
  <sheetViews>
    <sheetView zoomScaleNormal="100" workbookViewId="0">
      <selection sqref="A1:C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270" t="str">
        <f>Coordonnées!A1</f>
        <v>Synthèse des Comptes</v>
      </c>
      <c r="B1" s="271"/>
      <c r="C1" s="271"/>
      <c r="D1" s="176"/>
      <c r="E1" s="267" t="s">
        <v>0</v>
      </c>
      <c r="F1" s="267"/>
      <c r="G1" s="271" t="str">
        <f>Coordonnées!J1</f>
        <v>LA ROCHE EN ARDENNE</v>
      </c>
      <c r="H1" s="271"/>
      <c r="I1" s="178" t="s">
        <v>296</v>
      </c>
      <c r="J1" s="198">
        <f>Coordonnées!R1</f>
        <v>83031</v>
      </c>
    </row>
    <row r="2" spans="1:10" ht="16.149999999999999" customHeight="1">
      <c r="A2" s="272"/>
      <c r="B2" s="273"/>
      <c r="C2" s="273"/>
      <c r="D2" s="177"/>
      <c r="E2" s="268"/>
      <c r="F2" s="268"/>
      <c r="G2" s="273"/>
      <c r="H2" s="273"/>
      <c r="I2" s="179" t="s">
        <v>1</v>
      </c>
      <c r="J2" s="199">
        <f>Coordonnées!R2</f>
        <v>2021</v>
      </c>
    </row>
    <row r="3" spans="1:10" s="196" customFormat="1" ht="27" customHeight="1">
      <c r="A3" s="210" t="str">
        <f>Coordonnées!A3</f>
        <v>Modèle officiel généré par l'application eComptes © SPW Intérieur et Action Sociale</v>
      </c>
      <c r="B3" s="193"/>
      <c r="C3" s="193"/>
      <c r="D3" s="193"/>
      <c r="E3" s="193"/>
      <c r="F3" s="194"/>
      <c r="G3" s="194"/>
      <c r="H3" s="195"/>
      <c r="I3" s="195" t="s">
        <v>297</v>
      </c>
      <c r="J3" s="197">
        <f>Coordonnées!R3</f>
        <v>1</v>
      </c>
    </row>
    <row r="4" spans="1:10" ht="16.149999999999999" customHeight="1">
      <c r="A4" s="32"/>
      <c r="B4" s="31"/>
      <c r="C4" s="31"/>
      <c r="D4" s="31"/>
      <c r="E4" s="380" t="s">
        <v>305</v>
      </c>
      <c r="F4" s="381"/>
      <c r="G4" s="381"/>
      <c r="H4" s="381"/>
      <c r="I4" s="381"/>
    </row>
    <row r="5" spans="1:10" ht="17.649999999999999" customHeight="1">
      <c r="A5" s="30"/>
      <c r="E5" s="394" t="s">
        <v>332</v>
      </c>
      <c r="F5" s="395"/>
      <c r="G5" s="395"/>
      <c r="H5" s="395"/>
      <c r="I5" s="395"/>
    </row>
    <row r="6" spans="1:10" ht="17.649999999999999" customHeight="1">
      <c r="A6" s="30"/>
      <c r="E6" s="184" t="str">
        <f>Coordonnées!$H$27</f>
        <v>Compte</v>
      </c>
      <c r="F6" s="184" t="str">
        <f>Coordonnées!$H$27</f>
        <v>Compte</v>
      </c>
      <c r="G6" s="184" t="str">
        <f>Coordonnées!$H$27</f>
        <v>Compte</v>
      </c>
      <c r="H6" s="184" t="str">
        <f>Coordonnées!$H$27</f>
        <v>Compte</v>
      </c>
      <c r="I6" s="184" t="str">
        <f>Coordonnées!$H$27</f>
        <v>Compte</v>
      </c>
    </row>
    <row r="7" spans="1:10" ht="17.649999999999999" customHeight="1">
      <c r="A7" s="30"/>
      <c r="E7" s="180">
        <f>F7-1</f>
        <v>2017</v>
      </c>
      <c r="F7" s="180">
        <f>G7-1</f>
        <v>2018</v>
      </c>
      <c r="G7" s="180">
        <f>H7-1</f>
        <v>2019</v>
      </c>
      <c r="H7" s="180">
        <f>I7-1</f>
        <v>2020</v>
      </c>
      <c r="I7" s="180">
        <f>J2</f>
        <v>2021</v>
      </c>
    </row>
    <row r="8" spans="1:10" ht="30" customHeight="1">
      <c r="A8" s="374" t="s">
        <v>38</v>
      </c>
      <c r="B8" s="375"/>
      <c r="C8" s="375"/>
      <c r="D8" s="376"/>
      <c r="E8" s="247">
        <v>1859043.24</v>
      </c>
      <c r="F8" s="247">
        <v>3204620.98</v>
      </c>
      <c r="G8" s="247">
        <v>3293506.89</v>
      </c>
      <c r="H8" s="247">
        <v>1787851.38</v>
      </c>
      <c r="I8" s="247">
        <v>2340148.1800000002</v>
      </c>
    </row>
    <row r="9" spans="1:10" ht="30" customHeight="1">
      <c r="A9" s="377" t="s">
        <v>19</v>
      </c>
      <c r="B9" s="378"/>
      <c r="C9" s="378"/>
      <c r="D9" s="379"/>
      <c r="E9" s="247">
        <v>119409.5</v>
      </c>
      <c r="F9" s="247">
        <v>30505.01</v>
      </c>
      <c r="G9" s="247">
        <v>54990</v>
      </c>
      <c r="H9" s="247">
        <v>660</v>
      </c>
      <c r="I9" s="247">
        <v>1414823</v>
      </c>
    </row>
    <row r="10" spans="1:10" ht="30" customHeight="1">
      <c r="A10" s="377" t="s">
        <v>20</v>
      </c>
      <c r="B10" s="378"/>
      <c r="C10" s="378"/>
      <c r="D10" s="379"/>
      <c r="E10" s="247">
        <v>0</v>
      </c>
      <c r="F10" s="247">
        <v>0</v>
      </c>
      <c r="G10" s="247">
        <v>0</v>
      </c>
      <c r="H10" s="247">
        <v>0</v>
      </c>
      <c r="I10" s="247">
        <v>0</v>
      </c>
    </row>
    <row r="11" spans="1:10" ht="30" customHeight="1">
      <c r="A11" s="377" t="s">
        <v>21</v>
      </c>
      <c r="B11" s="378"/>
      <c r="C11" s="378"/>
      <c r="D11" s="379"/>
      <c r="E11" s="247">
        <v>135400.01</v>
      </c>
      <c r="F11" s="247">
        <v>630082</v>
      </c>
      <c r="G11" s="247">
        <v>24092</v>
      </c>
      <c r="H11" s="247">
        <v>0.02</v>
      </c>
      <c r="I11" s="247">
        <v>731394.67</v>
      </c>
    </row>
    <row r="12" spans="1:10" ht="30" customHeight="1">
      <c r="A12" s="377" t="s">
        <v>29</v>
      </c>
      <c r="B12" s="378"/>
      <c r="C12" s="378"/>
      <c r="D12" s="379"/>
      <c r="E12" s="247">
        <v>0</v>
      </c>
      <c r="F12" s="247">
        <v>0</v>
      </c>
      <c r="G12" s="247">
        <v>0</v>
      </c>
      <c r="H12" s="247">
        <v>0</v>
      </c>
      <c r="I12" s="247">
        <v>0</v>
      </c>
    </row>
    <row r="13" spans="1:10" ht="30" customHeight="1">
      <c r="A13" s="377" t="s">
        <v>22</v>
      </c>
      <c r="B13" s="378"/>
      <c r="C13" s="378"/>
      <c r="D13" s="379"/>
      <c r="E13" s="247">
        <v>0</v>
      </c>
      <c r="F13" s="247">
        <v>0</v>
      </c>
      <c r="G13" s="247">
        <v>0</v>
      </c>
      <c r="H13" s="247">
        <v>0</v>
      </c>
      <c r="I13" s="247">
        <v>0</v>
      </c>
    </row>
    <row r="14" spans="1:10" ht="30" customHeight="1">
      <c r="A14" s="377" t="s">
        <v>23</v>
      </c>
      <c r="B14" s="378"/>
      <c r="C14" s="378"/>
      <c r="D14" s="379"/>
      <c r="E14" s="247">
        <v>0</v>
      </c>
      <c r="F14" s="247">
        <v>18544.5</v>
      </c>
      <c r="G14" s="247">
        <v>0</v>
      </c>
      <c r="H14" s="247">
        <v>0</v>
      </c>
      <c r="I14" s="247">
        <v>57039.67</v>
      </c>
    </row>
    <row r="15" spans="1:10" ht="30" customHeight="1">
      <c r="A15" s="377" t="s">
        <v>24</v>
      </c>
      <c r="B15" s="378"/>
      <c r="C15" s="378"/>
      <c r="D15" s="379"/>
      <c r="E15" s="247">
        <v>0</v>
      </c>
      <c r="F15" s="247">
        <v>0</v>
      </c>
      <c r="G15" s="247">
        <v>0</v>
      </c>
      <c r="H15" s="247">
        <v>5000</v>
      </c>
      <c r="I15" s="247">
        <v>0</v>
      </c>
    </row>
    <row r="16" spans="1:10" ht="30" customHeight="1">
      <c r="A16" s="382" t="s">
        <v>35</v>
      </c>
      <c r="B16" s="383"/>
      <c r="C16" s="383"/>
      <c r="D16" s="384"/>
      <c r="E16" s="247">
        <v>0</v>
      </c>
      <c r="F16" s="247">
        <v>0</v>
      </c>
      <c r="G16" s="247">
        <v>0</v>
      </c>
      <c r="H16" s="247">
        <v>0</v>
      </c>
      <c r="I16" s="247">
        <v>0</v>
      </c>
    </row>
    <row r="17" spans="1:9" ht="30" customHeight="1">
      <c r="A17" s="377" t="s">
        <v>34</v>
      </c>
      <c r="B17" s="378"/>
      <c r="C17" s="378"/>
      <c r="D17" s="379"/>
      <c r="E17" s="247">
        <v>0</v>
      </c>
      <c r="F17" s="247">
        <v>0</v>
      </c>
      <c r="G17" s="247">
        <v>0</v>
      </c>
      <c r="H17" s="247">
        <v>0</v>
      </c>
      <c r="I17" s="247">
        <v>0</v>
      </c>
    </row>
    <row r="18" spans="1:9" ht="30" customHeight="1">
      <c r="A18" s="377" t="s">
        <v>25</v>
      </c>
      <c r="B18" s="378"/>
      <c r="C18" s="378"/>
      <c r="D18" s="379"/>
      <c r="E18" s="247">
        <v>0</v>
      </c>
      <c r="F18" s="247">
        <v>0</v>
      </c>
      <c r="G18" s="247">
        <v>0</v>
      </c>
      <c r="H18" s="247">
        <v>0</v>
      </c>
      <c r="I18" s="247">
        <v>0</v>
      </c>
    </row>
    <row r="19" spans="1:9" ht="30" customHeight="1">
      <c r="A19" s="382" t="s">
        <v>26</v>
      </c>
      <c r="B19" s="383"/>
      <c r="C19" s="383"/>
      <c r="D19" s="384"/>
      <c r="E19" s="247">
        <v>0</v>
      </c>
      <c r="F19" s="247">
        <v>0</v>
      </c>
      <c r="G19" s="247">
        <v>0</v>
      </c>
      <c r="H19" s="247">
        <v>0</v>
      </c>
      <c r="I19" s="247">
        <v>0</v>
      </c>
    </row>
    <row r="20" spans="1:9" ht="30" customHeight="1">
      <c r="A20" s="377" t="s">
        <v>27</v>
      </c>
      <c r="B20" s="378"/>
      <c r="C20" s="378"/>
      <c r="D20" s="379"/>
      <c r="E20" s="247">
        <v>0</v>
      </c>
      <c r="F20" s="247">
        <v>0</v>
      </c>
      <c r="G20" s="247">
        <v>0</v>
      </c>
      <c r="H20" s="247">
        <v>0</v>
      </c>
      <c r="I20" s="247">
        <v>0</v>
      </c>
    </row>
    <row r="21" spans="1:9" ht="30" customHeight="1">
      <c r="A21" s="385" t="s">
        <v>28</v>
      </c>
      <c r="B21" s="386"/>
      <c r="C21" s="386"/>
      <c r="D21" s="387"/>
      <c r="E21" s="247">
        <v>0</v>
      </c>
      <c r="F21" s="247">
        <v>0</v>
      </c>
      <c r="G21" s="247">
        <v>0</v>
      </c>
      <c r="H21" s="247">
        <v>0</v>
      </c>
      <c r="I21" s="247">
        <v>0</v>
      </c>
    </row>
  </sheetData>
  <mergeCells count="19">
    <mergeCell ref="A16:D16"/>
    <mergeCell ref="A1:C2"/>
    <mergeCell ref="E4:I4"/>
    <mergeCell ref="E5:I5"/>
    <mergeCell ref="A8:D8"/>
    <mergeCell ref="A9:D9"/>
    <mergeCell ref="A10:D10"/>
    <mergeCell ref="G1:H2"/>
    <mergeCell ref="E1:F2"/>
    <mergeCell ref="A11:D11"/>
    <mergeCell ref="A12:D12"/>
    <mergeCell ref="A13:D13"/>
    <mergeCell ref="A14:D14"/>
    <mergeCell ref="A15:D15"/>
    <mergeCell ref="A17:D17"/>
    <mergeCell ref="A18:D18"/>
    <mergeCell ref="A19:D19"/>
    <mergeCell ref="A20:D20"/>
    <mergeCell ref="A21:D21"/>
  </mergeCells>
  <pageMargins left="0.3543307086614173" right="0.3543307086614173" top="0.3543307086614173" bottom="0.3543307086614173" header="0.11811023622047244" footer="0.11811023622047244"/>
  <pageSetup paperSize="9" scale="97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Actif</vt:lpstr>
      <vt:lpstr>Passif</vt:lpstr>
      <vt:lpstr>Charges</vt:lpstr>
      <vt:lpstr>Produits</vt:lpstr>
      <vt:lpstr>Commentaires</vt:lpstr>
      <vt:lpstr>Glossaire</vt:lpstr>
      <vt:lpstr>Feuil1</vt:lpstr>
    </vt:vector>
  </TitlesOfParts>
  <Company>Cabinet du Ministre des Affaires Intérieures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Nadine Lambert</cp:lastModifiedBy>
  <cp:lastPrinted>2019-04-29T14:14:47Z</cp:lastPrinted>
  <dcterms:created xsi:type="dcterms:W3CDTF">2006-02-10T09:03:57Z</dcterms:created>
  <dcterms:modified xsi:type="dcterms:W3CDTF">2022-06-14T08:41:04Z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